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40g\Z_Systems\RedirectedFolders\Documents\Fachgruppe Statistik\Bevölkerungsszenarien\Aktualisierung Web\"/>
    </mc:Choice>
  </mc:AlternateContent>
  <xr:revisionPtr revIDLastSave="0" documentId="13_ncr:1_{152736D8-0D05-4CCD-91C2-CDC859396C6D}" xr6:coauthVersionLast="47" xr6:coauthVersionMax="47" xr10:uidLastSave="{00000000-0000-0000-0000-000000000000}"/>
  <bookViews>
    <workbookView xWindow="28680" yWindow="-120" windowWidth="29040" windowHeight="17520" activeTab="2" xr2:uid="{00000000-000D-0000-FFFF-FFFF00000000}"/>
  </bookViews>
  <sheets>
    <sheet name="TabAnh_A1-1_Bev" sheetId="13" r:id="rId1"/>
    <sheet name="TabAnh_A1-2_AltKl" sheetId="11" r:id="rId2"/>
    <sheet name="TabAnh_A1-3_GÜ-WS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14" l="1"/>
  <c r="H90" i="14"/>
  <c r="H91" i="14"/>
  <c r="H92" i="14"/>
  <c r="I77" i="14" l="1"/>
  <c r="I78" i="14"/>
  <c r="I79" i="14"/>
  <c r="I80" i="14"/>
  <c r="I81" i="14"/>
  <c r="I82" i="14"/>
  <c r="I83" i="14"/>
  <c r="I84" i="14"/>
  <c r="I85" i="14"/>
  <c r="I86" i="14"/>
  <c r="O86" i="14" l="1"/>
  <c r="O85" i="14"/>
  <c r="O84" i="14"/>
  <c r="O83" i="14"/>
  <c r="O82" i="14"/>
  <c r="O81" i="14"/>
  <c r="O80" i="14"/>
  <c r="O79" i="14"/>
  <c r="O78" i="14"/>
  <c r="O77" i="14"/>
  <c r="L86" i="14"/>
  <c r="L85" i="14"/>
  <c r="L84" i="14"/>
  <c r="L83" i="14"/>
  <c r="L82" i="14"/>
  <c r="L81" i="14"/>
  <c r="L80" i="14"/>
  <c r="L79" i="14"/>
  <c r="L78" i="14"/>
  <c r="L77" i="14"/>
  <c r="F78" i="14"/>
  <c r="F79" i="14"/>
  <c r="F80" i="14"/>
  <c r="F81" i="14"/>
  <c r="F82" i="14"/>
  <c r="F83" i="14"/>
  <c r="F84" i="14"/>
  <c r="F85" i="14"/>
  <c r="F86" i="14"/>
  <c r="F77" i="14"/>
  <c r="O45" i="14"/>
  <c r="O46" i="14"/>
  <c r="O47" i="14"/>
  <c r="O48" i="14"/>
  <c r="O49" i="14"/>
  <c r="O50" i="14"/>
  <c r="O51" i="14"/>
  <c r="O52" i="14"/>
  <c r="O53" i="14"/>
  <c r="O44" i="14"/>
  <c r="L45" i="14"/>
  <c r="L46" i="14"/>
  <c r="L47" i="14"/>
  <c r="L48" i="14"/>
  <c r="L49" i="14"/>
  <c r="L50" i="14"/>
  <c r="L51" i="14"/>
  <c r="L52" i="14"/>
  <c r="L53" i="14"/>
  <c r="L44" i="14"/>
  <c r="I45" i="14"/>
  <c r="I46" i="14"/>
  <c r="I47" i="14"/>
  <c r="I48" i="14"/>
  <c r="I49" i="14"/>
  <c r="I50" i="14"/>
  <c r="I51" i="14"/>
  <c r="I52" i="14"/>
  <c r="I53" i="14"/>
  <c r="I44" i="14"/>
  <c r="F45" i="14"/>
  <c r="F46" i="14"/>
  <c r="F47" i="14"/>
  <c r="F48" i="14"/>
  <c r="F49" i="14"/>
  <c r="F50" i="14"/>
  <c r="F51" i="14"/>
  <c r="F52" i="14"/>
  <c r="F53" i="14"/>
  <c r="F44" i="14"/>
  <c r="O20" i="14"/>
  <c r="O19" i="14"/>
  <c r="O18" i="14"/>
  <c r="O17" i="14"/>
  <c r="O16" i="14"/>
  <c r="O15" i="14"/>
  <c r="O14" i="14"/>
  <c r="O13" i="14"/>
  <c r="O12" i="14"/>
  <c r="O11" i="14"/>
  <c r="L20" i="14"/>
  <c r="L19" i="14"/>
  <c r="L18" i="14"/>
  <c r="L17" i="14"/>
  <c r="L16" i="14"/>
  <c r="L15" i="14"/>
  <c r="L14" i="14"/>
  <c r="L13" i="14"/>
  <c r="L12" i="14"/>
  <c r="L11" i="14"/>
  <c r="I20" i="14"/>
  <c r="I19" i="14"/>
  <c r="I18" i="14"/>
  <c r="I17" i="14"/>
  <c r="I16" i="14"/>
  <c r="I15" i="14"/>
  <c r="I14" i="14"/>
  <c r="I13" i="14"/>
  <c r="I12" i="14"/>
  <c r="I11" i="14"/>
  <c r="F20" i="14"/>
  <c r="F19" i="14"/>
  <c r="F18" i="14"/>
  <c r="F17" i="14"/>
  <c r="F16" i="14"/>
  <c r="F15" i="14"/>
  <c r="F14" i="14"/>
  <c r="F13" i="14"/>
  <c r="F12" i="14"/>
  <c r="F11" i="14"/>
  <c r="H54" i="13" l="1"/>
  <c r="G54" i="13"/>
  <c r="F54" i="13"/>
  <c r="E54" i="13"/>
  <c r="D54" i="13"/>
  <c r="O85" i="13" l="1"/>
  <c r="O84" i="13"/>
  <c r="O83" i="13"/>
  <c r="O82" i="13"/>
  <c r="O81" i="13"/>
  <c r="O80" i="13"/>
  <c r="O79" i="13"/>
  <c r="O78" i="13"/>
  <c r="O77" i="13"/>
  <c r="O76" i="13"/>
  <c r="O52" i="13"/>
  <c r="O51" i="13"/>
  <c r="O50" i="13"/>
  <c r="O49" i="13"/>
  <c r="O48" i="13"/>
  <c r="O47" i="13"/>
  <c r="O46" i="13"/>
  <c r="O45" i="13"/>
  <c r="O44" i="13"/>
  <c r="O43" i="13"/>
  <c r="P43" i="13"/>
  <c r="O19" i="13"/>
  <c r="O18" i="13"/>
  <c r="O17" i="13"/>
  <c r="O16" i="13"/>
  <c r="O15" i="13"/>
  <c r="O14" i="13"/>
  <c r="O13" i="13"/>
  <c r="O12" i="13"/>
  <c r="O11" i="13"/>
  <c r="O10" i="13"/>
  <c r="I77" i="13"/>
  <c r="I44" i="13"/>
  <c r="I17" i="13"/>
  <c r="I16" i="13"/>
  <c r="L16" i="13" s="1"/>
  <c r="I11" i="13"/>
  <c r="I33" i="13"/>
  <c r="K33" i="13"/>
  <c r="J33" i="13"/>
  <c r="K18" i="13"/>
  <c r="J17" i="13"/>
  <c r="E32" i="13" l="1"/>
  <c r="O32" i="13" s="1"/>
  <c r="E31" i="13"/>
  <c r="O31" i="13" s="1"/>
  <c r="E30" i="13"/>
  <c r="E29" i="13"/>
  <c r="O29" i="13" s="1"/>
  <c r="E28" i="13"/>
  <c r="O28" i="13" s="1"/>
  <c r="E27" i="13"/>
  <c r="E25" i="13"/>
  <c r="E24" i="13"/>
  <c r="O24" i="13" s="1"/>
  <c r="E23" i="13"/>
  <c r="O23" i="13" s="1"/>
  <c r="E22" i="13"/>
  <c r="O22" i="13" s="1"/>
  <c r="E21" i="13"/>
  <c r="E65" i="13"/>
  <c r="O65" i="13" s="1"/>
  <c r="E64" i="13"/>
  <c r="E63" i="13"/>
  <c r="O63" i="13" s="1"/>
  <c r="E62" i="13"/>
  <c r="O62" i="13" s="1"/>
  <c r="E61" i="13"/>
  <c r="O61" i="13" s="1"/>
  <c r="E60" i="13"/>
  <c r="E58" i="13"/>
  <c r="O58" i="13" s="1"/>
  <c r="E57" i="13"/>
  <c r="O57" i="13" s="1"/>
  <c r="E56" i="13"/>
  <c r="O56" i="13" s="1"/>
  <c r="E55" i="13"/>
  <c r="E98" i="13"/>
  <c r="O98" i="13" s="1"/>
  <c r="E97" i="13"/>
  <c r="E96" i="13"/>
  <c r="E95" i="13"/>
  <c r="O95" i="13" s="1"/>
  <c r="E94" i="13"/>
  <c r="O94" i="13" s="1"/>
  <c r="E93" i="13"/>
  <c r="E91" i="13"/>
  <c r="O91" i="13" s="1"/>
  <c r="E90" i="13"/>
  <c r="E89" i="13"/>
  <c r="E88" i="13"/>
  <c r="O88" i="13" s="1"/>
  <c r="E87" i="13"/>
  <c r="L77" i="13"/>
  <c r="L44" i="13"/>
  <c r="L33" i="13"/>
  <c r="L11" i="13"/>
  <c r="I81" i="13"/>
  <c r="L81" i="13" s="1"/>
  <c r="I99" i="13"/>
  <c r="L99" i="13" s="1"/>
  <c r="I85" i="13"/>
  <c r="L85" i="13" s="1"/>
  <c r="I84" i="13"/>
  <c r="L84" i="13" s="1"/>
  <c r="I83" i="13"/>
  <c r="L83" i="13" s="1"/>
  <c r="I82" i="13"/>
  <c r="L82" i="13" s="1"/>
  <c r="I80" i="13"/>
  <c r="L80" i="13" s="1"/>
  <c r="I79" i="13"/>
  <c r="L79" i="13" s="1"/>
  <c r="I78" i="13"/>
  <c r="L78" i="13" s="1"/>
  <c r="I76" i="13"/>
  <c r="L76" i="13" s="1"/>
  <c r="I66" i="13"/>
  <c r="L66" i="13" s="1"/>
  <c r="I52" i="13"/>
  <c r="L52" i="13" s="1"/>
  <c r="I51" i="13"/>
  <c r="L51" i="13" s="1"/>
  <c r="I50" i="13"/>
  <c r="L50" i="13" s="1"/>
  <c r="I49" i="13"/>
  <c r="L49" i="13" s="1"/>
  <c r="I48" i="13"/>
  <c r="L48" i="13" s="1"/>
  <c r="I47" i="13"/>
  <c r="L47" i="13" s="1"/>
  <c r="I46" i="13"/>
  <c r="I45" i="13"/>
  <c r="L45" i="13" s="1"/>
  <c r="I43" i="13"/>
  <c r="I19" i="13"/>
  <c r="L19" i="13" s="1"/>
  <c r="I18" i="13"/>
  <c r="L18" i="13" s="1"/>
  <c r="L17" i="13"/>
  <c r="I15" i="13"/>
  <c r="L15" i="13" s="1"/>
  <c r="I14" i="13"/>
  <c r="L14" i="13" s="1"/>
  <c r="I13" i="13"/>
  <c r="L13" i="13" s="1"/>
  <c r="I12" i="13"/>
  <c r="J10" i="13"/>
  <c r="M10" i="13" s="1"/>
  <c r="I10" i="13"/>
  <c r="L10" i="13" s="1"/>
  <c r="O90" i="13" l="1"/>
  <c r="O54" i="13"/>
  <c r="O27" i="13"/>
  <c r="O55" i="13"/>
  <c r="O64" i="13"/>
  <c r="O89" i="13"/>
  <c r="O21" i="13"/>
  <c r="O30" i="13"/>
  <c r="L43" i="13"/>
  <c r="O25" i="13"/>
  <c r="O87" i="13"/>
  <c r="O96" i="13"/>
  <c r="O60" i="13"/>
  <c r="O93" i="13"/>
  <c r="O97" i="13"/>
  <c r="L46" i="13"/>
  <c r="L12" i="13"/>
  <c r="K10" i="13"/>
  <c r="N10" i="13" s="1"/>
  <c r="N99" i="14" l="1"/>
  <c r="M99" i="14"/>
  <c r="N98" i="14"/>
  <c r="M98" i="14"/>
  <c r="O98" i="14" s="1"/>
  <c r="N97" i="14"/>
  <c r="M97" i="14"/>
  <c r="N96" i="14"/>
  <c r="M96" i="14"/>
  <c r="N95" i="14"/>
  <c r="M95" i="14"/>
  <c r="N94" i="14"/>
  <c r="M94" i="14"/>
  <c r="N92" i="14"/>
  <c r="M92" i="14"/>
  <c r="N91" i="14"/>
  <c r="M91" i="14"/>
  <c r="N90" i="14"/>
  <c r="M90" i="14"/>
  <c r="N89" i="14"/>
  <c r="M89" i="14"/>
  <c r="O89" i="14" s="1"/>
  <c r="N88" i="14"/>
  <c r="M88" i="14"/>
  <c r="N66" i="14"/>
  <c r="M66" i="14"/>
  <c r="N65" i="14"/>
  <c r="M65" i="14"/>
  <c r="N64" i="14"/>
  <c r="M64" i="14"/>
  <c r="N63" i="14"/>
  <c r="M63" i="14"/>
  <c r="N62" i="14"/>
  <c r="M62" i="14"/>
  <c r="N61" i="14"/>
  <c r="M61" i="14"/>
  <c r="N59" i="14"/>
  <c r="M59" i="14"/>
  <c r="O59" i="14" s="1"/>
  <c r="N58" i="14"/>
  <c r="M58" i="14"/>
  <c r="N57" i="14"/>
  <c r="M57" i="14"/>
  <c r="N56" i="14"/>
  <c r="M56" i="14"/>
  <c r="N55" i="14"/>
  <c r="M55" i="14"/>
  <c r="O55" i="14" s="1"/>
  <c r="N33" i="14"/>
  <c r="M33" i="14"/>
  <c r="N32" i="14"/>
  <c r="M32" i="14"/>
  <c r="N31" i="14"/>
  <c r="M31" i="14"/>
  <c r="N30" i="14"/>
  <c r="M30" i="14"/>
  <c r="O30" i="14" s="1"/>
  <c r="N29" i="14"/>
  <c r="M29" i="14"/>
  <c r="N28" i="14"/>
  <c r="M28" i="14"/>
  <c r="N26" i="14"/>
  <c r="M26" i="14"/>
  <c r="N25" i="14"/>
  <c r="M25" i="14"/>
  <c r="O25" i="14" s="1"/>
  <c r="N24" i="14"/>
  <c r="M24" i="14"/>
  <c r="N23" i="14"/>
  <c r="M23" i="14"/>
  <c r="N22" i="14"/>
  <c r="M22" i="14"/>
  <c r="K99" i="14"/>
  <c r="J99" i="14"/>
  <c r="L99" i="14" s="1"/>
  <c r="K98" i="14"/>
  <c r="J98" i="14"/>
  <c r="K97" i="14"/>
  <c r="J97" i="14"/>
  <c r="K96" i="14"/>
  <c r="J96" i="14"/>
  <c r="K95" i="14"/>
  <c r="J95" i="14"/>
  <c r="L95" i="14" s="1"/>
  <c r="K94" i="14"/>
  <c r="J94" i="14"/>
  <c r="K92" i="14"/>
  <c r="J92" i="14"/>
  <c r="K91" i="14"/>
  <c r="J91" i="14"/>
  <c r="K90" i="14"/>
  <c r="J90" i="14"/>
  <c r="L90" i="14" s="1"/>
  <c r="K89" i="14"/>
  <c r="J89" i="14"/>
  <c r="L89" i="14" s="1"/>
  <c r="K88" i="14"/>
  <c r="J88" i="14"/>
  <c r="K66" i="14"/>
  <c r="J66" i="14"/>
  <c r="K65" i="14"/>
  <c r="J65" i="14"/>
  <c r="K64" i="14"/>
  <c r="J64" i="14"/>
  <c r="L64" i="14" s="1"/>
  <c r="K63" i="14"/>
  <c r="J63" i="14"/>
  <c r="K62" i="14"/>
  <c r="J62" i="14"/>
  <c r="K61" i="14"/>
  <c r="J61" i="14"/>
  <c r="K59" i="14"/>
  <c r="J59" i="14"/>
  <c r="L59" i="14" s="1"/>
  <c r="K58" i="14"/>
  <c r="J58" i="14"/>
  <c r="K57" i="14"/>
  <c r="J57" i="14"/>
  <c r="K56" i="14"/>
  <c r="J56" i="14"/>
  <c r="K55" i="14"/>
  <c r="J55" i="14"/>
  <c r="L55" i="14" s="1"/>
  <c r="K33" i="14"/>
  <c r="J33" i="14"/>
  <c r="K32" i="14"/>
  <c r="J32" i="14"/>
  <c r="K31" i="14"/>
  <c r="J31" i="14"/>
  <c r="L31" i="14" s="1"/>
  <c r="K30" i="14"/>
  <c r="J30" i="14"/>
  <c r="L30" i="14" s="1"/>
  <c r="K29" i="14"/>
  <c r="J29" i="14"/>
  <c r="K28" i="14"/>
  <c r="J28" i="14"/>
  <c r="K26" i="14"/>
  <c r="J26" i="14"/>
  <c r="L26" i="14" s="1"/>
  <c r="K25" i="14"/>
  <c r="J25" i="14"/>
  <c r="L25" i="14" s="1"/>
  <c r="K24" i="14"/>
  <c r="J24" i="14"/>
  <c r="K23" i="14"/>
  <c r="J23" i="14"/>
  <c r="K22" i="14"/>
  <c r="J22" i="14"/>
  <c r="L22" i="14" s="1"/>
  <c r="H99" i="14"/>
  <c r="G99" i="14"/>
  <c r="I99" i="14" s="1"/>
  <c r="H98" i="14"/>
  <c r="G98" i="14"/>
  <c r="H97" i="14"/>
  <c r="G97" i="14"/>
  <c r="H96" i="14"/>
  <c r="G96" i="14"/>
  <c r="I96" i="14" s="1"/>
  <c r="H95" i="14"/>
  <c r="G95" i="14"/>
  <c r="I95" i="14" s="1"/>
  <c r="H94" i="14"/>
  <c r="G94" i="14"/>
  <c r="G92" i="14"/>
  <c r="I92" i="14" s="1"/>
  <c r="G91" i="14"/>
  <c r="I91" i="14" s="1"/>
  <c r="G90" i="14"/>
  <c r="I90" i="14" s="1"/>
  <c r="G89" i="14"/>
  <c r="I89" i="14" s="1"/>
  <c r="H88" i="14"/>
  <c r="G88" i="14"/>
  <c r="H66" i="14"/>
  <c r="G66" i="14"/>
  <c r="H65" i="14"/>
  <c r="G65" i="14"/>
  <c r="H64" i="14"/>
  <c r="G64" i="14"/>
  <c r="I64" i="14" s="1"/>
  <c r="H63" i="14"/>
  <c r="G63" i="14"/>
  <c r="I63" i="14" s="1"/>
  <c r="H62" i="14"/>
  <c r="G62" i="14"/>
  <c r="H61" i="14"/>
  <c r="G61" i="14"/>
  <c r="H59" i="14"/>
  <c r="G59" i="14"/>
  <c r="I59" i="14" s="1"/>
  <c r="H58" i="14"/>
  <c r="G58" i="14"/>
  <c r="I58" i="14" s="1"/>
  <c r="H57" i="14"/>
  <c r="G57" i="14"/>
  <c r="H56" i="14"/>
  <c r="G56" i="14"/>
  <c r="H55" i="14"/>
  <c r="G55" i="14"/>
  <c r="I55" i="14" s="1"/>
  <c r="H33" i="14"/>
  <c r="G33" i="14"/>
  <c r="I33" i="14" s="1"/>
  <c r="H32" i="14"/>
  <c r="G32" i="14"/>
  <c r="H31" i="14"/>
  <c r="G31" i="14"/>
  <c r="H30" i="14"/>
  <c r="G30" i="14"/>
  <c r="I30" i="14" s="1"/>
  <c r="H29" i="14"/>
  <c r="G29" i="14"/>
  <c r="I29" i="14" s="1"/>
  <c r="H28" i="14"/>
  <c r="G28" i="14"/>
  <c r="H26" i="14"/>
  <c r="G26" i="14"/>
  <c r="H25" i="14"/>
  <c r="G25" i="14"/>
  <c r="I25" i="14" s="1"/>
  <c r="H24" i="14"/>
  <c r="G24" i="14"/>
  <c r="I24" i="14" s="1"/>
  <c r="H23" i="14"/>
  <c r="G23" i="14"/>
  <c r="H22" i="14"/>
  <c r="G22" i="14"/>
  <c r="E99" i="14"/>
  <c r="D99" i="14"/>
  <c r="F99" i="14" s="1"/>
  <c r="E98" i="14"/>
  <c r="D98" i="14"/>
  <c r="F98" i="14" s="1"/>
  <c r="E97" i="14"/>
  <c r="D97" i="14"/>
  <c r="E96" i="14"/>
  <c r="D96" i="14"/>
  <c r="E95" i="14"/>
  <c r="D95" i="14"/>
  <c r="F95" i="14" s="1"/>
  <c r="E94" i="14"/>
  <c r="D94" i="14"/>
  <c r="E92" i="14"/>
  <c r="D92" i="14"/>
  <c r="E91" i="14"/>
  <c r="D91" i="14"/>
  <c r="E90" i="14"/>
  <c r="D90" i="14"/>
  <c r="F90" i="14" s="1"/>
  <c r="E89" i="14"/>
  <c r="D89" i="14"/>
  <c r="F89" i="14" s="1"/>
  <c r="E88" i="14"/>
  <c r="D88" i="14"/>
  <c r="E66" i="14"/>
  <c r="D66" i="14"/>
  <c r="E65" i="14"/>
  <c r="D65" i="14"/>
  <c r="F65" i="14" s="1"/>
  <c r="E64" i="14"/>
  <c r="D64" i="14"/>
  <c r="F64" i="14" s="1"/>
  <c r="E63" i="14"/>
  <c r="D63" i="14"/>
  <c r="E62" i="14"/>
  <c r="D62" i="14"/>
  <c r="E61" i="14"/>
  <c r="D61" i="14"/>
  <c r="E59" i="14"/>
  <c r="D59" i="14"/>
  <c r="F59" i="14" s="1"/>
  <c r="E58" i="14"/>
  <c r="D58" i="14"/>
  <c r="E57" i="14"/>
  <c r="D57" i="14"/>
  <c r="E56" i="14"/>
  <c r="D56" i="14"/>
  <c r="F56" i="14" s="1"/>
  <c r="E55" i="14"/>
  <c r="D55" i="14"/>
  <c r="F55" i="14" s="1"/>
  <c r="E33" i="14"/>
  <c r="D33" i="14"/>
  <c r="E32" i="14"/>
  <c r="D32" i="14"/>
  <c r="E31" i="14"/>
  <c r="D31" i="14"/>
  <c r="F31" i="14" s="1"/>
  <c r="E30" i="14"/>
  <c r="D30" i="14"/>
  <c r="F30" i="14" s="1"/>
  <c r="E29" i="14"/>
  <c r="D29" i="14"/>
  <c r="E28" i="14"/>
  <c r="D28" i="14"/>
  <c r="E26" i="14"/>
  <c r="D26" i="14"/>
  <c r="F26" i="14" s="1"/>
  <c r="E25" i="14"/>
  <c r="D25" i="14"/>
  <c r="F25" i="14" s="1"/>
  <c r="E24" i="14"/>
  <c r="D24" i="14"/>
  <c r="E23" i="14"/>
  <c r="D23" i="14"/>
  <c r="E22" i="14"/>
  <c r="D22" i="14"/>
  <c r="F22" i="14" s="1"/>
  <c r="R99" i="13"/>
  <c r="Q99" i="13"/>
  <c r="P99" i="13"/>
  <c r="O99" i="13"/>
  <c r="K99" i="13"/>
  <c r="N99" i="13" s="1"/>
  <c r="J99" i="13"/>
  <c r="M99" i="13" s="1"/>
  <c r="R85" i="13"/>
  <c r="Q85" i="13"/>
  <c r="P85" i="13"/>
  <c r="K85" i="13"/>
  <c r="N85" i="13" s="1"/>
  <c r="J85" i="13"/>
  <c r="M85" i="13" s="1"/>
  <c r="R84" i="13"/>
  <c r="Q84" i="13"/>
  <c r="P84" i="13"/>
  <c r="K84" i="13"/>
  <c r="N84" i="13" s="1"/>
  <c r="J84" i="13"/>
  <c r="M84" i="13" s="1"/>
  <c r="R83" i="13"/>
  <c r="Q83" i="13"/>
  <c r="P83" i="13"/>
  <c r="K83" i="13"/>
  <c r="N83" i="13" s="1"/>
  <c r="J83" i="13"/>
  <c r="M83" i="13" s="1"/>
  <c r="R82" i="13"/>
  <c r="Q82" i="13"/>
  <c r="P82" i="13"/>
  <c r="K82" i="13"/>
  <c r="N82" i="13" s="1"/>
  <c r="J82" i="13"/>
  <c r="M82" i="13" s="1"/>
  <c r="R81" i="13"/>
  <c r="Q81" i="13"/>
  <c r="P81" i="13"/>
  <c r="K81" i="13"/>
  <c r="N81" i="13" s="1"/>
  <c r="J81" i="13"/>
  <c r="M81" i="13" s="1"/>
  <c r="R80" i="13"/>
  <c r="Q80" i="13"/>
  <c r="P80" i="13"/>
  <c r="K80" i="13"/>
  <c r="N80" i="13" s="1"/>
  <c r="J80" i="13"/>
  <c r="M80" i="13" s="1"/>
  <c r="R79" i="13"/>
  <c r="Q79" i="13"/>
  <c r="P79" i="13"/>
  <c r="K79" i="13"/>
  <c r="N79" i="13" s="1"/>
  <c r="J79" i="13"/>
  <c r="M79" i="13" s="1"/>
  <c r="R78" i="13"/>
  <c r="Q78" i="13"/>
  <c r="P78" i="13"/>
  <c r="K78" i="13"/>
  <c r="N78" i="13" s="1"/>
  <c r="J78" i="13"/>
  <c r="M78" i="13" s="1"/>
  <c r="R77" i="13"/>
  <c r="Q77" i="13"/>
  <c r="P77" i="13"/>
  <c r="K77" i="13"/>
  <c r="N77" i="13" s="1"/>
  <c r="J77" i="13"/>
  <c r="M77" i="13" s="1"/>
  <c r="P76" i="13"/>
  <c r="Q76" i="13"/>
  <c r="R76" i="13"/>
  <c r="K76" i="13"/>
  <c r="J76" i="13"/>
  <c r="R66" i="13"/>
  <c r="Q66" i="13"/>
  <c r="P66" i="13"/>
  <c r="O66" i="13"/>
  <c r="K66" i="13"/>
  <c r="N66" i="13" s="1"/>
  <c r="J66" i="13"/>
  <c r="M66" i="13" s="1"/>
  <c r="R52" i="13"/>
  <c r="Q52" i="13"/>
  <c r="P52" i="13"/>
  <c r="K52" i="13"/>
  <c r="N52" i="13" s="1"/>
  <c r="J52" i="13"/>
  <c r="M52" i="13" s="1"/>
  <c r="R51" i="13"/>
  <c r="Q51" i="13"/>
  <c r="P51" i="13"/>
  <c r="K51" i="13"/>
  <c r="N51" i="13" s="1"/>
  <c r="J51" i="13"/>
  <c r="M51" i="13" s="1"/>
  <c r="R50" i="13"/>
  <c r="Q50" i="13"/>
  <c r="P50" i="13"/>
  <c r="K50" i="13"/>
  <c r="N50" i="13" s="1"/>
  <c r="J50" i="13"/>
  <c r="M50" i="13" s="1"/>
  <c r="R49" i="13"/>
  <c r="Q49" i="13"/>
  <c r="P49" i="13"/>
  <c r="K49" i="13"/>
  <c r="N49" i="13" s="1"/>
  <c r="J49" i="13"/>
  <c r="M49" i="13" s="1"/>
  <c r="R48" i="13"/>
  <c r="Q48" i="13"/>
  <c r="P48" i="13"/>
  <c r="K48" i="13"/>
  <c r="N48" i="13" s="1"/>
  <c r="J48" i="13"/>
  <c r="M48" i="13" s="1"/>
  <c r="R47" i="13"/>
  <c r="Q47" i="13"/>
  <c r="P47" i="13"/>
  <c r="K47" i="13"/>
  <c r="N47" i="13" s="1"/>
  <c r="J47" i="13"/>
  <c r="M47" i="13" s="1"/>
  <c r="R46" i="13"/>
  <c r="Q46" i="13"/>
  <c r="P46" i="13"/>
  <c r="K46" i="13"/>
  <c r="J46" i="13"/>
  <c r="R45" i="13"/>
  <c r="Q45" i="13"/>
  <c r="P45" i="13"/>
  <c r="K45" i="13"/>
  <c r="N45" i="13" s="1"/>
  <c r="J45" i="13"/>
  <c r="M45" i="13" s="1"/>
  <c r="R44" i="13"/>
  <c r="Q44" i="13"/>
  <c r="P44" i="13"/>
  <c r="K44" i="13"/>
  <c r="N44" i="13" s="1"/>
  <c r="J44" i="13"/>
  <c r="M44" i="13" s="1"/>
  <c r="R43" i="13"/>
  <c r="Q43" i="13"/>
  <c r="K43" i="13"/>
  <c r="J43" i="13"/>
  <c r="N33" i="13"/>
  <c r="M33" i="13"/>
  <c r="K19" i="13"/>
  <c r="N19" i="13" s="1"/>
  <c r="J19" i="13"/>
  <c r="M19" i="13" s="1"/>
  <c r="N18" i="13"/>
  <c r="J18" i="13"/>
  <c r="M18" i="13" s="1"/>
  <c r="K17" i="13"/>
  <c r="N17" i="13" s="1"/>
  <c r="M17" i="13"/>
  <c r="K16" i="13"/>
  <c r="N16" i="13" s="1"/>
  <c r="J16" i="13"/>
  <c r="M16" i="13" s="1"/>
  <c r="K15" i="13"/>
  <c r="N15" i="13" s="1"/>
  <c r="J15" i="13"/>
  <c r="M15" i="13" s="1"/>
  <c r="K14" i="13"/>
  <c r="N14" i="13" s="1"/>
  <c r="J14" i="13"/>
  <c r="M14" i="13" s="1"/>
  <c r="K13" i="13"/>
  <c r="N13" i="13" s="1"/>
  <c r="J13" i="13"/>
  <c r="M13" i="13" s="1"/>
  <c r="K12" i="13"/>
  <c r="N12" i="13" s="1"/>
  <c r="J12" i="13"/>
  <c r="M12" i="13" s="1"/>
  <c r="K11" i="13"/>
  <c r="J11" i="13"/>
  <c r="R33" i="13"/>
  <c r="Q33" i="13"/>
  <c r="P33" i="13"/>
  <c r="O33" i="13"/>
  <c r="R19" i="13"/>
  <c r="Q19" i="13"/>
  <c r="P19" i="13"/>
  <c r="R18" i="13"/>
  <c r="Q18" i="13"/>
  <c r="P18" i="13"/>
  <c r="R17" i="13"/>
  <c r="Q17" i="13"/>
  <c r="P17" i="13"/>
  <c r="R16" i="13"/>
  <c r="Q16" i="13"/>
  <c r="P16" i="13"/>
  <c r="R15" i="13"/>
  <c r="Q15" i="13"/>
  <c r="P15" i="13"/>
  <c r="R14" i="13"/>
  <c r="Q14" i="13"/>
  <c r="P14" i="13"/>
  <c r="R13" i="13"/>
  <c r="Q13" i="13"/>
  <c r="P13" i="13"/>
  <c r="R12" i="13"/>
  <c r="Q12" i="13"/>
  <c r="P12" i="13"/>
  <c r="R11" i="13"/>
  <c r="Q11" i="13"/>
  <c r="P11" i="13"/>
  <c r="P10" i="13"/>
  <c r="Q10" i="13"/>
  <c r="R10" i="13"/>
  <c r="H98" i="13"/>
  <c r="H97" i="13"/>
  <c r="H96" i="13"/>
  <c r="H95" i="13"/>
  <c r="H94" i="13"/>
  <c r="H93" i="13"/>
  <c r="H91" i="13"/>
  <c r="H90" i="13"/>
  <c r="H89" i="13"/>
  <c r="H88" i="13"/>
  <c r="H87" i="13"/>
  <c r="H65" i="13"/>
  <c r="H64" i="13"/>
  <c r="H63" i="13"/>
  <c r="H62" i="13"/>
  <c r="H61" i="13"/>
  <c r="H60" i="13"/>
  <c r="H58" i="13"/>
  <c r="H57" i="13"/>
  <c r="H56" i="13"/>
  <c r="H55" i="13"/>
  <c r="H32" i="13"/>
  <c r="H31" i="13"/>
  <c r="H30" i="13"/>
  <c r="H29" i="13"/>
  <c r="H28" i="13"/>
  <c r="H27" i="13"/>
  <c r="H25" i="13"/>
  <c r="H24" i="13"/>
  <c r="H23" i="13"/>
  <c r="H22" i="13"/>
  <c r="H21" i="13"/>
  <c r="G98" i="13"/>
  <c r="Q98" i="13" s="1"/>
  <c r="G97" i="13"/>
  <c r="G96" i="13"/>
  <c r="G95" i="13"/>
  <c r="G94" i="13"/>
  <c r="Q94" i="13" s="1"/>
  <c r="G93" i="13"/>
  <c r="G91" i="13"/>
  <c r="Q91" i="13" s="1"/>
  <c r="G90" i="13"/>
  <c r="Q90" i="13" s="1"/>
  <c r="G89" i="13"/>
  <c r="Q89" i="13" s="1"/>
  <c r="G88" i="13"/>
  <c r="Q88" i="13" s="1"/>
  <c r="G87" i="13"/>
  <c r="G65" i="13"/>
  <c r="G64" i="13"/>
  <c r="G63" i="13"/>
  <c r="Q63" i="13" s="1"/>
  <c r="G62" i="13"/>
  <c r="Q62" i="13" s="1"/>
  <c r="G61" i="13"/>
  <c r="Q61" i="13" s="1"/>
  <c r="G60" i="13"/>
  <c r="G58" i="13"/>
  <c r="G57" i="13"/>
  <c r="G56" i="13"/>
  <c r="G55" i="13"/>
  <c r="Q55" i="13" s="1"/>
  <c r="G32" i="13"/>
  <c r="G31" i="13"/>
  <c r="G30" i="13"/>
  <c r="G29" i="13"/>
  <c r="G28" i="13"/>
  <c r="G27" i="13"/>
  <c r="G25" i="13"/>
  <c r="G24" i="13"/>
  <c r="Q24" i="13" s="1"/>
  <c r="G23" i="13"/>
  <c r="Q23" i="13" s="1"/>
  <c r="G22" i="13"/>
  <c r="G21" i="13"/>
  <c r="F98" i="13"/>
  <c r="I98" i="13" s="1"/>
  <c r="L98" i="13" s="1"/>
  <c r="F97" i="13"/>
  <c r="I97" i="13" s="1"/>
  <c r="L97" i="13" s="1"/>
  <c r="F96" i="13"/>
  <c r="F95" i="13"/>
  <c r="F94" i="13"/>
  <c r="F93" i="13"/>
  <c r="F91" i="13"/>
  <c r="F90" i="13"/>
  <c r="F89" i="13"/>
  <c r="F88" i="13"/>
  <c r="F87" i="13"/>
  <c r="F65" i="13"/>
  <c r="F64" i="13"/>
  <c r="F63" i="13"/>
  <c r="F62" i="13"/>
  <c r="F61" i="13"/>
  <c r="F60" i="13"/>
  <c r="F58" i="13"/>
  <c r="I58" i="13" s="1"/>
  <c r="L58" i="13" s="1"/>
  <c r="F57" i="13"/>
  <c r="F56" i="13"/>
  <c r="F55" i="13"/>
  <c r="F32" i="13"/>
  <c r="I32" i="13" s="1"/>
  <c r="L32" i="13" s="1"/>
  <c r="F31" i="13"/>
  <c r="I31" i="13" s="1"/>
  <c r="L31" i="13" s="1"/>
  <c r="F30" i="13"/>
  <c r="I30" i="13" s="1"/>
  <c r="L30" i="13" s="1"/>
  <c r="F29" i="13"/>
  <c r="I29" i="13" s="1"/>
  <c r="L29" i="13" s="1"/>
  <c r="F28" i="13"/>
  <c r="I28" i="13" s="1"/>
  <c r="L28" i="13" s="1"/>
  <c r="F27" i="13"/>
  <c r="F25" i="13"/>
  <c r="I25" i="13" s="1"/>
  <c r="L25" i="13" s="1"/>
  <c r="F24" i="13"/>
  <c r="I24" i="13" s="1"/>
  <c r="L24" i="13" s="1"/>
  <c r="F23" i="13"/>
  <c r="I23" i="13" s="1"/>
  <c r="L23" i="13" s="1"/>
  <c r="F22" i="13"/>
  <c r="F21" i="13"/>
  <c r="D65" i="13"/>
  <c r="D64" i="13"/>
  <c r="D63" i="13"/>
  <c r="D62" i="13"/>
  <c r="D61" i="13"/>
  <c r="D60" i="13"/>
  <c r="D58" i="13"/>
  <c r="D57" i="13"/>
  <c r="D56" i="13"/>
  <c r="D55" i="13"/>
  <c r="D98" i="13"/>
  <c r="D97" i="13"/>
  <c r="D96" i="13"/>
  <c r="D95" i="13"/>
  <c r="D94" i="13"/>
  <c r="D93" i="13"/>
  <c r="D91" i="13"/>
  <c r="D90" i="13"/>
  <c r="D89" i="13"/>
  <c r="D88" i="13"/>
  <c r="D87" i="13"/>
  <c r="D32" i="13"/>
  <c r="D31" i="13"/>
  <c r="D30" i="13"/>
  <c r="D29" i="13"/>
  <c r="D28" i="13"/>
  <c r="D27" i="13"/>
  <c r="D25" i="13"/>
  <c r="D24" i="13"/>
  <c r="D23" i="13"/>
  <c r="D22" i="13"/>
  <c r="D21" i="13"/>
  <c r="S99" i="11"/>
  <c r="R99" i="11"/>
  <c r="Q99" i="11"/>
  <c r="P99" i="11"/>
  <c r="O99" i="11"/>
  <c r="N99" i="11"/>
  <c r="M99" i="11"/>
  <c r="L99" i="11"/>
  <c r="K98" i="11"/>
  <c r="J98" i="11"/>
  <c r="I98" i="11"/>
  <c r="H98" i="11"/>
  <c r="P98" i="11" s="1"/>
  <c r="G98" i="11"/>
  <c r="F98" i="11"/>
  <c r="E98" i="11"/>
  <c r="D98" i="11"/>
  <c r="L98" i="11" s="1"/>
  <c r="K97" i="11"/>
  <c r="J97" i="11"/>
  <c r="I97" i="11"/>
  <c r="H97" i="11"/>
  <c r="P97" i="11" s="1"/>
  <c r="G97" i="11"/>
  <c r="F97" i="11"/>
  <c r="E97" i="11"/>
  <c r="D97" i="11"/>
  <c r="L97" i="11" s="1"/>
  <c r="K96" i="11"/>
  <c r="J96" i="11"/>
  <c r="I96" i="11"/>
  <c r="H96" i="11"/>
  <c r="P96" i="11" s="1"/>
  <c r="G96" i="11"/>
  <c r="F96" i="11"/>
  <c r="E96" i="11"/>
  <c r="D96" i="11"/>
  <c r="L96" i="11" s="1"/>
  <c r="K95" i="11"/>
  <c r="J95" i="11"/>
  <c r="I95" i="11"/>
  <c r="H95" i="11"/>
  <c r="P95" i="11" s="1"/>
  <c r="G95" i="11"/>
  <c r="F95" i="11"/>
  <c r="E95" i="11"/>
  <c r="D95" i="11"/>
  <c r="L95" i="11" s="1"/>
  <c r="K94" i="11"/>
  <c r="J94" i="11"/>
  <c r="I94" i="11"/>
  <c r="H94" i="11"/>
  <c r="P94" i="11" s="1"/>
  <c r="G94" i="11"/>
  <c r="F94" i="11"/>
  <c r="E94" i="11"/>
  <c r="D94" i="11"/>
  <c r="L94" i="11" s="1"/>
  <c r="K93" i="11"/>
  <c r="J93" i="11"/>
  <c r="I93" i="11"/>
  <c r="H93" i="11"/>
  <c r="G93" i="11"/>
  <c r="F93" i="11"/>
  <c r="E93" i="11"/>
  <c r="D93" i="11"/>
  <c r="K91" i="11"/>
  <c r="J91" i="11"/>
  <c r="I91" i="11"/>
  <c r="H91" i="11"/>
  <c r="P91" i="11" s="1"/>
  <c r="G91" i="11"/>
  <c r="F91" i="11"/>
  <c r="E91" i="11"/>
  <c r="D91" i="11"/>
  <c r="L91" i="11" s="1"/>
  <c r="K90" i="11"/>
  <c r="J90" i="11"/>
  <c r="I90" i="11"/>
  <c r="H90" i="11"/>
  <c r="P90" i="11" s="1"/>
  <c r="G90" i="11"/>
  <c r="F90" i="11"/>
  <c r="E90" i="11"/>
  <c r="D90" i="11"/>
  <c r="L90" i="11" s="1"/>
  <c r="K89" i="11"/>
  <c r="J89" i="11"/>
  <c r="I89" i="11"/>
  <c r="H89" i="11"/>
  <c r="P89" i="11" s="1"/>
  <c r="G89" i="11"/>
  <c r="F89" i="11"/>
  <c r="E89" i="11"/>
  <c r="D89" i="11"/>
  <c r="L89" i="11" s="1"/>
  <c r="K88" i="11"/>
  <c r="J88" i="11"/>
  <c r="I88" i="11"/>
  <c r="H88" i="11"/>
  <c r="P88" i="11" s="1"/>
  <c r="G88" i="11"/>
  <c r="F88" i="11"/>
  <c r="E88" i="11"/>
  <c r="D88" i="11"/>
  <c r="L88" i="11" s="1"/>
  <c r="K87" i="11"/>
  <c r="J87" i="11"/>
  <c r="I87" i="11"/>
  <c r="H87" i="11"/>
  <c r="G87" i="11"/>
  <c r="F87" i="11"/>
  <c r="E87" i="11"/>
  <c r="D87" i="11"/>
  <c r="S85" i="11"/>
  <c r="R85" i="11"/>
  <c r="Q85" i="11"/>
  <c r="P85" i="11"/>
  <c r="O85" i="11"/>
  <c r="N85" i="11"/>
  <c r="M85" i="11"/>
  <c r="L85" i="11"/>
  <c r="S84" i="11"/>
  <c r="R84" i="11"/>
  <c r="Q84" i="11"/>
  <c r="P84" i="11"/>
  <c r="O84" i="11"/>
  <c r="N84" i="11"/>
  <c r="M84" i="11"/>
  <c r="L84" i="11"/>
  <c r="S83" i="11"/>
  <c r="R83" i="11"/>
  <c r="Q83" i="11"/>
  <c r="P83" i="11"/>
  <c r="O83" i="11"/>
  <c r="N83" i="11"/>
  <c r="M83" i="11"/>
  <c r="L83" i="11"/>
  <c r="S82" i="11"/>
  <c r="R82" i="11"/>
  <c r="Q82" i="11"/>
  <c r="P82" i="11"/>
  <c r="O82" i="11"/>
  <c r="N82" i="11"/>
  <c r="M82" i="11"/>
  <c r="L82" i="11"/>
  <c r="S81" i="11"/>
  <c r="R81" i="11"/>
  <c r="Q81" i="11"/>
  <c r="P81" i="11"/>
  <c r="O81" i="11"/>
  <c r="N81" i="11"/>
  <c r="M81" i="11"/>
  <c r="L81" i="11"/>
  <c r="S80" i="11"/>
  <c r="R80" i="11"/>
  <c r="Q80" i="11"/>
  <c r="P80" i="11"/>
  <c r="O80" i="11"/>
  <c r="N80" i="11"/>
  <c r="M80" i="11"/>
  <c r="L80" i="11"/>
  <c r="S79" i="11"/>
  <c r="R79" i="11"/>
  <c r="Q79" i="11"/>
  <c r="P79" i="11"/>
  <c r="O79" i="11"/>
  <c r="N79" i="11"/>
  <c r="M79" i="11"/>
  <c r="L79" i="11"/>
  <c r="S78" i="11"/>
  <c r="R78" i="11"/>
  <c r="Q78" i="11"/>
  <c r="P78" i="11"/>
  <c r="O78" i="11"/>
  <c r="N78" i="11"/>
  <c r="M78" i="11"/>
  <c r="L78" i="11"/>
  <c r="S77" i="11"/>
  <c r="R77" i="11"/>
  <c r="Q77" i="11"/>
  <c r="P77" i="11"/>
  <c r="O77" i="11"/>
  <c r="N77" i="11"/>
  <c r="M77" i="11"/>
  <c r="L77" i="11"/>
  <c r="S76" i="11"/>
  <c r="R76" i="11"/>
  <c r="Q76" i="11"/>
  <c r="P76" i="11"/>
  <c r="O76" i="11"/>
  <c r="N76" i="11"/>
  <c r="M76" i="11"/>
  <c r="L76" i="11"/>
  <c r="S66" i="11"/>
  <c r="R66" i="11"/>
  <c r="Q66" i="11"/>
  <c r="P66" i="11"/>
  <c r="O66" i="11"/>
  <c r="N66" i="11"/>
  <c r="M66" i="11"/>
  <c r="L66" i="11"/>
  <c r="K65" i="11"/>
  <c r="J65" i="11"/>
  <c r="I65" i="11"/>
  <c r="H65" i="11"/>
  <c r="P65" i="11" s="1"/>
  <c r="G65" i="11"/>
  <c r="F65" i="11"/>
  <c r="E65" i="11"/>
  <c r="D65" i="11"/>
  <c r="L65" i="11" s="1"/>
  <c r="K64" i="11"/>
  <c r="J64" i="11"/>
  <c r="I64" i="11"/>
  <c r="H64" i="11"/>
  <c r="P64" i="11" s="1"/>
  <c r="G64" i="11"/>
  <c r="F64" i="11"/>
  <c r="E64" i="11"/>
  <c r="D64" i="11"/>
  <c r="L64" i="11" s="1"/>
  <c r="K63" i="11"/>
  <c r="J63" i="11"/>
  <c r="I63" i="11"/>
  <c r="H63" i="11"/>
  <c r="P63" i="11" s="1"/>
  <c r="G63" i="11"/>
  <c r="F63" i="11"/>
  <c r="E63" i="11"/>
  <c r="D63" i="11"/>
  <c r="L63" i="11" s="1"/>
  <c r="K62" i="11"/>
  <c r="J62" i="11"/>
  <c r="I62" i="11"/>
  <c r="H62" i="11"/>
  <c r="P62" i="11" s="1"/>
  <c r="G62" i="11"/>
  <c r="F62" i="11"/>
  <c r="E62" i="11"/>
  <c r="D62" i="11"/>
  <c r="L62" i="11" s="1"/>
  <c r="K61" i="11"/>
  <c r="J61" i="11"/>
  <c r="I61" i="11"/>
  <c r="H61" i="11"/>
  <c r="G61" i="11"/>
  <c r="F61" i="11"/>
  <c r="E61" i="11"/>
  <c r="D61" i="11"/>
  <c r="L61" i="11" s="1"/>
  <c r="K60" i="11"/>
  <c r="J60" i="11"/>
  <c r="I60" i="11"/>
  <c r="H60" i="11"/>
  <c r="P60" i="11" s="1"/>
  <c r="G60" i="11"/>
  <c r="F60" i="11"/>
  <c r="E60" i="11"/>
  <c r="D60" i="11"/>
  <c r="K58" i="11"/>
  <c r="J58" i="11"/>
  <c r="I58" i="11"/>
  <c r="H58" i="11"/>
  <c r="P58" i="11" s="1"/>
  <c r="G58" i="11"/>
  <c r="F58" i="11"/>
  <c r="E58" i="11"/>
  <c r="D58" i="11"/>
  <c r="L58" i="11" s="1"/>
  <c r="K57" i="11"/>
  <c r="J57" i="11"/>
  <c r="I57" i="11"/>
  <c r="H57" i="11"/>
  <c r="P57" i="11" s="1"/>
  <c r="G57" i="11"/>
  <c r="F57" i="11"/>
  <c r="E57" i="11"/>
  <c r="D57" i="11"/>
  <c r="L57" i="11" s="1"/>
  <c r="K56" i="11"/>
  <c r="J56" i="11"/>
  <c r="I56" i="11"/>
  <c r="H56" i="11"/>
  <c r="P56" i="11" s="1"/>
  <c r="G56" i="11"/>
  <c r="F56" i="11"/>
  <c r="E56" i="11"/>
  <c r="D56" i="11"/>
  <c r="L56" i="11" s="1"/>
  <c r="K55" i="11"/>
  <c r="J55" i="11"/>
  <c r="I55" i="11"/>
  <c r="H55" i="11"/>
  <c r="P55" i="11" s="1"/>
  <c r="G55" i="11"/>
  <c r="F55" i="11"/>
  <c r="E55" i="11"/>
  <c r="D55" i="11"/>
  <c r="L55" i="11" s="1"/>
  <c r="K54" i="11"/>
  <c r="J54" i="11"/>
  <c r="I54" i="11"/>
  <c r="H54" i="11"/>
  <c r="G54" i="11"/>
  <c r="F54" i="11"/>
  <c r="E54" i="11"/>
  <c r="D54" i="11"/>
  <c r="S52" i="11"/>
  <c r="R52" i="11"/>
  <c r="Q52" i="11"/>
  <c r="P52" i="11"/>
  <c r="O52" i="11"/>
  <c r="N52" i="11"/>
  <c r="M52" i="11"/>
  <c r="L52" i="11"/>
  <c r="S51" i="11"/>
  <c r="R51" i="11"/>
  <c r="Q51" i="11"/>
  <c r="P51" i="11"/>
  <c r="O51" i="11"/>
  <c r="N51" i="11"/>
  <c r="M51" i="11"/>
  <c r="L51" i="11"/>
  <c r="S50" i="11"/>
  <c r="R50" i="11"/>
  <c r="Q50" i="11"/>
  <c r="P50" i="11"/>
  <c r="O50" i="11"/>
  <c r="N50" i="11"/>
  <c r="M50" i="11"/>
  <c r="L50" i="11"/>
  <c r="S49" i="11"/>
  <c r="R49" i="11"/>
  <c r="Q49" i="11"/>
  <c r="P49" i="11"/>
  <c r="O49" i="11"/>
  <c r="N49" i="11"/>
  <c r="M49" i="11"/>
  <c r="L49" i="11"/>
  <c r="S48" i="11"/>
  <c r="R48" i="11"/>
  <c r="Q48" i="11"/>
  <c r="P48" i="11"/>
  <c r="O48" i="11"/>
  <c r="N48" i="11"/>
  <c r="M48" i="11"/>
  <c r="L48" i="11"/>
  <c r="S47" i="11"/>
  <c r="R47" i="11"/>
  <c r="Q47" i="11"/>
  <c r="P47" i="11"/>
  <c r="O47" i="11"/>
  <c r="N47" i="11"/>
  <c r="M47" i="11"/>
  <c r="L47" i="11"/>
  <c r="S46" i="11"/>
  <c r="R46" i="11"/>
  <c r="Q46" i="11"/>
  <c r="P46" i="11"/>
  <c r="O46" i="11"/>
  <c r="N46" i="11"/>
  <c r="M46" i="11"/>
  <c r="L46" i="11"/>
  <c r="S45" i="11"/>
  <c r="R45" i="11"/>
  <c r="Q45" i="11"/>
  <c r="P45" i="11"/>
  <c r="O45" i="11"/>
  <c r="N45" i="11"/>
  <c r="M45" i="11"/>
  <c r="L45" i="11"/>
  <c r="S44" i="11"/>
  <c r="R44" i="11"/>
  <c r="Q44" i="11"/>
  <c r="P44" i="11"/>
  <c r="O44" i="11"/>
  <c r="N44" i="11"/>
  <c r="M44" i="11"/>
  <c r="L44" i="11"/>
  <c r="S43" i="11"/>
  <c r="R43" i="11"/>
  <c r="Q43" i="11"/>
  <c r="P43" i="11"/>
  <c r="O43" i="11"/>
  <c r="N43" i="11"/>
  <c r="M43" i="11"/>
  <c r="L43" i="11"/>
  <c r="S33" i="11"/>
  <c r="R33" i="11"/>
  <c r="Q33" i="11"/>
  <c r="P33" i="11"/>
  <c r="O33" i="11"/>
  <c r="N33" i="11"/>
  <c r="M33" i="11"/>
  <c r="L33" i="11"/>
  <c r="K32" i="11"/>
  <c r="J32" i="11"/>
  <c r="I32" i="11"/>
  <c r="H32" i="11"/>
  <c r="P32" i="11" s="1"/>
  <c r="G32" i="11"/>
  <c r="F32" i="11"/>
  <c r="E32" i="11"/>
  <c r="D32" i="11"/>
  <c r="L32" i="11" s="1"/>
  <c r="K31" i="11"/>
  <c r="J31" i="11"/>
  <c r="I31" i="11"/>
  <c r="H31" i="11"/>
  <c r="P31" i="11" s="1"/>
  <c r="G31" i="11"/>
  <c r="F31" i="11"/>
  <c r="E31" i="11"/>
  <c r="D31" i="11"/>
  <c r="L31" i="11" s="1"/>
  <c r="K30" i="11"/>
  <c r="J30" i="11"/>
  <c r="I30" i="11"/>
  <c r="H30" i="11"/>
  <c r="P30" i="11" s="1"/>
  <c r="G30" i="11"/>
  <c r="F30" i="11"/>
  <c r="E30" i="11"/>
  <c r="D30" i="11"/>
  <c r="L30" i="11" s="1"/>
  <c r="K29" i="11"/>
  <c r="J29" i="11"/>
  <c r="I29" i="11"/>
  <c r="H29" i="11"/>
  <c r="P29" i="11" s="1"/>
  <c r="G29" i="11"/>
  <c r="F29" i="11"/>
  <c r="E29" i="11"/>
  <c r="D29" i="11"/>
  <c r="L29" i="11" s="1"/>
  <c r="K28" i="11"/>
  <c r="J28" i="11"/>
  <c r="I28" i="11"/>
  <c r="H28" i="11"/>
  <c r="G28" i="11"/>
  <c r="F28" i="11"/>
  <c r="E28" i="11"/>
  <c r="D28" i="11"/>
  <c r="L28" i="11" s="1"/>
  <c r="K27" i="11"/>
  <c r="J27" i="11"/>
  <c r="I27" i="11"/>
  <c r="H27" i="11"/>
  <c r="P27" i="11" s="1"/>
  <c r="G27" i="11"/>
  <c r="F27" i="11"/>
  <c r="E27" i="11"/>
  <c r="D27" i="11"/>
  <c r="K25" i="11"/>
  <c r="J25" i="11"/>
  <c r="I25" i="11"/>
  <c r="H25" i="11"/>
  <c r="P25" i="11" s="1"/>
  <c r="G25" i="11"/>
  <c r="F25" i="11"/>
  <c r="E25" i="11"/>
  <c r="D25" i="11"/>
  <c r="L25" i="11" s="1"/>
  <c r="K24" i="11"/>
  <c r="J24" i="11"/>
  <c r="I24" i="11"/>
  <c r="H24" i="11"/>
  <c r="P24" i="11" s="1"/>
  <c r="G24" i="11"/>
  <c r="F24" i="11"/>
  <c r="E24" i="11"/>
  <c r="D24" i="11"/>
  <c r="L24" i="11" s="1"/>
  <c r="K23" i="11"/>
  <c r="J23" i="11"/>
  <c r="I23" i="11"/>
  <c r="H23" i="11"/>
  <c r="P23" i="11" s="1"/>
  <c r="G23" i="11"/>
  <c r="F23" i="11"/>
  <c r="E23" i="11"/>
  <c r="D23" i="11"/>
  <c r="L23" i="11" s="1"/>
  <c r="K22" i="11"/>
  <c r="J22" i="11"/>
  <c r="I22" i="11"/>
  <c r="H22" i="11"/>
  <c r="P22" i="11" s="1"/>
  <c r="G22" i="11"/>
  <c r="F22" i="11"/>
  <c r="E22" i="11"/>
  <c r="D22" i="11"/>
  <c r="L22" i="11" s="1"/>
  <c r="K21" i="11"/>
  <c r="J21" i="11"/>
  <c r="I21" i="11"/>
  <c r="H21" i="11"/>
  <c r="G21" i="11"/>
  <c r="F21" i="11"/>
  <c r="E21" i="11"/>
  <c r="D21" i="11"/>
  <c r="S19" i="11"/>
  <c r="R19" i="11"/>
  <c r="Q19" i="11"/>
  <c r="P19" i="11"/>
  <c r="O19" i="11"/>
  <c r="N19" i="11"/>
  <c r="M19" i="11"/>
  <c r="L19" i="11"/>
  <c r="S18" i="11"/>
  <c r="R18" i="11"/>
  <c r="Q18" i="11"/>
  <c r="P18" i="11"/>
  <c r="O18" i="11"/>
  <c r="N18" i="11"/>
  <c r="M18" i="11"/>
  <c r="L18" i="11"/>
  <c r="S17" i="11"/>
  <c r="R17" i="11"/>
  <c r="Q17" i="11"/>
  <c r="P17" i="11"/>
  <c r="O17" i="11"/>
  <c r="N17" i="11"/>
  <c r="M17" i="11"/>
  <c r="L17" i="11"/>
  <c r="S16" i="11"/>
  <c r="R16" i="11"/>
  <c r="Q16" i="11"/>
  <c r="P16" i="11"/>
  <c r="O16" i="11"/>
  <c r="N16" i="11"/>
  <c r="M16" i="11"/>
  <c r="L16" i="11"/>
  <c r="S15" i="11"/>
  <c r="R15" i="11"/>
  <c r="Q15" i="11"/>
  <c r="P15" i="11"/>
  <c r="O15" i="11"/>
  <c r="N15" i="11"/>
  <c r="M15" i="11"/>
  <c r="L15" i="11"/>
  <c r="S14" i="11"/>
  <c r="R14" i="11"/>
  <c r="Q14" i="11"/>
  <c r="P14" i="11"/>
  <c r="O14" i="11"/>
  <c r="N14" i="11"/>
  <c r="M14" i="11"/>
  <c r="L14" i="11"/>
  <c r="S13" i="11"/>
  <c r="R13" i="11"/>
  <c r="Q13" i="11"/>
  <c r="P13" i="11"/>
  <c r="O13" i="11"/>
  <c r="N13" i="11"/>
  <c r="M13" i="11"/>
  <c r="L13" i="11"/>
  <c r="S12" i="11"/>
  <c r="R12" i="11"/>
  <c r="Q12" i="11"/>
  <c r="P12" i="11"/>
  <c r="O12" i="11"/>
  <c r="N12" i="11"/>
  <c r="M12" i="11"/>
  <c r="L12" i="11"/>
  <c r="S11" i="11"/>
  <c r="R11" i="11"/>
  <c r="Q11" i="11"/>
  <c r="P11" i="11"/>
  <c r="O11" i="11"/>
  <c r="N11" i="11"/>
  <c r="M11" i="11"/>
  <c r="L11" i="11"/>
  <c r="S10" i="11"/>
  <c r="R10" i="11"/>
  <c r="Q10" i="11"/>
  <c r="P10" i="11"/>
  <c r="O10" i="11"/>
  <c r="N10" i="11"/>
  <c r="M10" i="11"/>
  <c r="L10" i="11"/>
  <c r="L98" i="14" l="1"/>
  <c r="O24" i="14"/>
  <c r="O29" i="14"/>
  <c r="O33" i="14"/>
  <c r="O92" i="14"/>
  <c r="F24" i="14"/>
  <c r="F29" i="14"/>
  <c r="F33" i="14"/>
  <c r="F58" i="14"/>
  <c r="F63" i="14"/>
  <c r="F88" i="14"/>
  <c r="F92" i="14"/>
  <c r="F97" i="14"/>
  <c r="I23" i="14"/>
  <c r="I32" i="14"/>
  <c r="I57" i="14"/>
  <c r="I62" i="14"/>
  <c r="I66" i="14"/>
  <c r="I98" i="14"/>
  <c r="L24" i="14"/>
  <c r="L29" i="14"/>
  <c r="L33" i="14"/>
  <c r="L58" i="14"/>
  <c r="L63" i="14"/>
  <c r="L88" i="14"/>
  <c r="L92" i="14"/>
  <c r="L97" i="14"/>
  <c r="O23" i="14"/>
  <c r="O32" i="14"/>
  <c r="O57" i="14"/>
  <c r="O62" i="14"/>
  <c r="O66" i="14"/>
  <c r="O91" i="14"/>
  <c r="O96" i="14"/>
  <c r="E34" i="14"/>
  <c r="K34" i="14"/>
  <c r="O97" i="14"/>
  <c r="I28" i="14"/>
  <c r="G34" i="14"/>
  <c r="O28" i="14"/>
  <c r="M34" i="14"/>
  <c r="N34" i="14"/>
  <c r="H34" i="14"/>
  <c r="E67" i="14"/>
  <c r="F23" i="14"/>
  <c r="F28" i="14"/>
  <c r="D34" i="14"/>
  <c r="F32" i="14"/>
  <c r="F57" i="14"/>
  <c r="F62" i="14"/>
  <c r="F66" i="14"/>
  <c r="F91" i="14"/>
  <c r="F96" i="14"/>
  <c r="I22" i="14"/>
  <c r="I26" i="14"/>
  <c r="I31" i="14"/>
  <c r="I56" i="14"/>
  <c r="I65" i="14"/>
  <c r="I97" i="14"/>
  <c r="L23" i="14"/>
  <c r="L28" i="14"/>
  <c r="J34" i="14"/>
  <c r="L32" i="14"/>
  <c r="L57" i="14"/>
  <c r="L62" i="14"/>
  <c r="L91" i="14"/>
  <c r="L96" i="14"/>
  <c r="O56" i="14"/>
  <c r="O65" i="14"/>
  <c r="O90" i="14"/>
  <c r="O95" i="14"/>
  <c r="O99" i="14"/>
  <c r="O64" i="14"/>
  <c r="L66" i="14"/>
  <c r="O94" i="14"/>
  <c r="M100" i="14"/>
  <c r="O88" i="14"/>
  <c r="N100" i="14"/>
  <c r="K100" i="14"/>
  <c r="L94" i="14"/>
  <c r="J100" i="14"/>
  <c r="I94" i="14"/>
  <c r="G100" i="14"/>
  <c r="H100" i="14"/>
  <c r="F94" i="14"/>
  <c r="D100" i="14"/>
  <c r="E100" i="14"/>
  <c r="O61" i="14"/>
  <c r="M67" i="14"/>
  <c r="N67" i="14"/>
  <c r="J67" i="14"/>
  <c r="K67" i="14"/>
  <c r="G67" i="14"/>
  <c r="I61" i="14"/>
  <c r="H67" i="14"/>
  <c r="D67" i="14"/>
  <c r="F61" i="14"/>
  <c r="O22" i="14"/>
  <c r="O26" i="14"/>
  <c r="O31" i="14"/>
  <c r="I88" i="14"/>
  <c r="L56" i="14"/>
  <c r="L61" i="14"/>
  <c r="L65" i="14"/>
  <c r="O58" i="14"/>
  <c r="O63" i="14"/>
  <c r="O88" i="11"/>
  <c r="O89" i="11"/>
  <c r="O90" i="11"/>
  <c r="O91" i="11"/>
  <c r="O94" i="11"/>
  <c r="O95" i="11"/>
  <c r="O96" i="11"/>
  <c r="O97" i="11"/>
  <c r="O98" i="11"/>
  <c r="O55" i="11"/>
  <c r="O56" i="11"/>
  <c r="O57" i="11"/>
  <c r="O62" i="11"/>
  <c r="O65" i="11"/>
  <c r="O64" i="11"/>
  <c r="O63" i="11"/>
  <c r="R22" i="11"/>
  <c r="R24" i="11"/>
  <c r="R25" i="11"/>
  <c r="R27" i="11"/>
  <c r="R31" i="11"/>
  <c r="R32" i="11"/>
  <c r="R55" i="11"/>
  <c r="R56" i="11"/>
  <c r="R57" i="11"/>
  <c r="R58" i="11"/>
  <c r="R60" i="11"/>
  <c r="R64" i="11"/>
  <c r="R65" i="11"/>
  <c r="R87" i="11"/>
  <c r="R88" i="11"/>
  <c r="R89" i="11"/>
  <c r="R90" i="11"/>
  <c r="R91" i="11"/>
  <c r="R93" i="11"/>
  <c r="R94" i="11"/>
  <c r="R95" i="11"/>
  <c r="R96" i="11"/>
  <c r="R97" i="11"/>
  <c r="R98" i="11"/>
  <c r="I21" i="13"/>
  <c r="P60" i="13"/>
  <c r="I60" i="13"/>
  <c r="P89" i="13"/>
  <c r="I89" i="13"/>
  <c r="L89" i="13" s="1"/>
  <c r="R57" i="13"/>
  <c r="R87" i="13"/>
  <c r="R96" i="13"/>
  <c r="M76" i="13"/>
  <c r="O93" i="11"/>
  <c r="I27" i="13"/>
  <c r="P56" i="13"/>
  <c r="I56" i="13"/>
  <c r="L56" i="13" s="1"/>
  <c r="P65" i="13"/>
  <c r="I65" i="13"/>
  <c r="L65" i="13" s="1"/>
  <c r="P95" i="13"/>
  <c r="I95" i="13"/>
  <c r="L95" i="13" s="1"/>
  <c r="P87" i="11"/>
  <c r="P57" i="13"/>
  <c r="I57" i="13"/>
  <c r="L57" i="13" s="1"/>
  <c r="P87" i="13"/>
  <c r="I87" i="13"/>
  <c r="P96" i="13"/>
  <c r="I96" i="13"/>
  <c r="L96" i="13" s="1"/>
  <c r="P88" i="13"/>
  <c r="I88" i="13"/>
  <c r="L88" i="13" s="1"/>
  <c r="R65" i="13"/>
  <c r="R23" i="11"/>
  <c r="S22" i="11"/>
  <c r="S23" i="11"/>
  <c r="S24" i="11"/>
  <c r="S25" i="11"/>
  <c r="S27" i="11"/>
  <c r="S31" i="11"/>
  <c r="S32" i="11"/>
  <c r="S55" i="11"/>
  <c r="S56" i="11"/>
  <c r="S57" i="11"/>
  <c r="S58" i="11"/>
  <c r="S60" i="11"/>
  <c r="S64" i="11"/>
  <c r="S65" i="11"/>
  <c r="S87" i="11"/>
  <c r="S88" i="11"/>
  <c r="S89" i="11"/>
  <c r="S90" i="11"/>
  <c r="S91" i="11"/>
  <c r="S93" i="11"/>
  <c r="S94" i="11"/>
  <c r="S95" i="11"/>
  <c r="S96" i="11"/>
  <c r="S97" i="11"/>
  <c r="S98" i="11"/>
  <c r="P22" i="13"/>
  <c r="I22" i="13"/>
  <c r="L22" i="13" s="1"/>
  <c r="P61" i="13"/>
  <c r="I61" i="13"/>
  <c r="L61" i="13" s="1"/>
  <c r="P90" i="13"/>
  <c r="I90" i="13"/>
  <c r="L90" i="13" s="1"/>
  <c r="Q60" i="13"/>
  <c r="R58" i="13"/>
  <c r="R88" i="13"/>
  <c r="R97" i="13"/>
  <c r="M43" i="13"/>
  <c r="N76" i="13"/>
  <c r="P93" i="11"/>
  <c r="R27" i="13"/>
  <c r="L87" i="11"/>
  <c r="L93" i="11"/>
  <c r="P62" i="13"/>
  <c r="I62" i="13"/>
  <c r="L62" i="13" s="1"/>
  <c r="P91" i="13"/>
  <c r="I91" i="13"/>
  <c r="L91" i="13" s="1"/>
  <c r="R60" i="13"/>
  <c r="R98" i="13"/>
  <c r="N43" i="13"/>
  <c r="P54" i="13"/>
  <c r="I54" i="13"/>
  <c r="P63" i="13"/>
  <c r="I63" i="13"/>
  <c r="L63" i="13" s="1"/>
  <c r="P93" i="13"/>
  <c r="I93" i="13"/>
  <c r="R22" i="13"/>
  <c r="R61" i="13"/>
  <c r="R90" i="13"/>
  <c r="P55" i="13"/>
  <c r="I55" i="13"/>
  <c r="L55" i="13" s="1"/>
  <c r="P64" i="13"/>
  <c r="I64" i="13"/>
  <c r="L64" i="13" s="1"/>
  <c r="P94" i="13"/>
  <c r="I94" i="13"/>
  <c r="L94" i="13" s="1"/>
  <c r="Q54" i="13"/>
  <c r="Q93" i="13"/>
  <c r="R23" i="13"/>
  <c r="R32" i="13"/>
  <c r="R91" i="13"/>
  <c r="L21" i="11"/>
  <c r="L27" i="11"/>
  <c r="L54" i="11"/>
  <c r="M88" i="11"/>
  <c r="M89" i="11"/>
  <c r="M90" i="11"/>
  <c r="M91" i="11"/>
  <c r="M93" i="11"/>
  <c r="M97" i="11"/>
  <c r="M98" i="11"/>
  <c r="O54" i="11"/>
  <c r="P54" i="11"/>
  <c r="P21" i="11"/>
  <c r="Q87" i="11"/>
  <c r="Q88" i="11"/>
  <c r="Q89" i="11"/>
  <c r="Q90" i="11"/>
  <c r="Q91" i="11"/>
  <c r="Q93" i="11"/>
  <c r="Q94" i="11"/>
  <c r="Q95" i="11"/>
  <c r="Q96" i="11"/>
  <c r="Q97" i="11"/>
  <c r="Q98" i="11"/>
  <c r="R21" i="11"/>
  <c r="R54" i="11"/>
  <c r="S21" i="11"/>
  <c r="S54" i="11"/>
  <c r="L60" i="11"/>
  <c r="R62" i="11"/>
  <c r="R63" i="11"/>
  <c r="O61" i="11"/>
  <c r="P28" i="11"/>
  <c r="P61" i="11"/>
  <c r="R61" i="11"/>
  <c r="S61" i="11"/>
  <c r="S62" i="11"/>
  <c r="S63" i="11"/>
  <c r="R28" i="11"/>
  <c r="R29" i="11"/>
  <c r="R30" i="11"/>
  <c r="S28" i="11"/>
  <c r="S29" i="11"/>
  <c r="S30" i="11"/>
  <c r="M46" i="13"/>
  <c r="N46" i="13"/>
  <c r="M11" i="13"/>
  <c r="N11" i="13"/>
  <c r="M94" i="11"/>
  <c r="O58" i="11"/>
  <c r="N87" i="11"/>
  <c r="N88" i="11"/>
  <c r="N89" i="11"/>
  <c r="N90" i="11"/>
  <c r="N91" i="11"/>
  <c r="N93" i="11"/>
  <c r="N94" i="11"/>
  <c r="N95" i="11"/>
  <c r="N96" i="11"/>
  <c r="N97" i="11"/>
  <c r="N98" i="11"/>
  <c r="O87" i="11"/>
  <c r="M95" i="11"/>
  <c r="N54" i="11"/>
  <c r="N55" i="11"/>
  <c r="N56" i="11"/>
  <c r="N57" i="11"/>
  <c r="N58" i="11"/>
  <c r="N60" i="11"/>
  <c r="N61" i="11"/>
  <c r="N62" i="11"/>
  <c r="N63" i="11"/>
  <c r="N64" i="11"/>
  <c r="N65" i="11"/>
  <c r="O60" i="11"/>
  <c r="N21" i="11"/>
  <c r="N22" i="11"/>
  <c r="N23" i="11"/>
  <c r="N24" i="11"/>
  <c r="N25" i="11"/>
  <c r="N27" i="11"/>
  <c r="N28" i="11"/>
  <c r="N29" i="11"/>
  <c r="N30" i="11"/>
  <c r="N31" i="11"/>
  <c r="N32" i="11"/>
  <c r="O21" i="11"/>
  <c r="O22" i="11"/>
  <c r="O23" i="11"/>
  <c r="O24" i="11"/>
  <c r="O25" i="11"/>
  <c r="O27" i="11"/>
  <c r="O28" i="11"/>
  <c r="O29" i="11"/>
  <c r="O30" i="11"/>
  <c r="O31" i="11"/>
  <c r="O32" i="11"/>
  <c r="J58" i="13"/>
  <c r="M58" i="13" s="1"/>
  <c r="J97" i="13"/>
  <c r="M97" i="13" s="1"/>
  <c r="K62" i="13"/>
  <c r="N62" i="13" s="1"/>
  <c r="M21" i="11"/>
  <c r="Q21" i="11"/>
  <c r="M22" i="11"/>
  <c r="Q22" i="11"/>
  <c r="M23" i="11"/>
  <c r="Q23" i="11"/>
  <c r="M24" i="11"/>
  <c r="Q24" i="11"/>
  <c r="M25" i="11"/>
  <c r="Q25" i="11"/>
  <c r="M27" i="11"/>
  <c r="Q27" i="11"/>
  <c r="M28" i="11"/>
  <c r="Q28" i="11"/>
  <c r="M29" i="11"/>
  <c r="Q29" i="11"/>
  <c r="M30" i="11"/>
  <c r="Q30" i="11"/>
  <c r="M31" i="11"/>
  <c r="Q31" i="11"/>
  <c r="M32" i="11"/>
  <c r="Q32" i="11"/>
  <c r="M54" i="11"/>
  <c r="Q54" i="11"/>
  <c r="M55" i="11"/>
  <c r="Q55" i="11"/>
  <c r="M56" i="11"/>
  <c r="Q56" i="11"/>
  <c r="M57" i="11"/>
  <c r="Q57" i="11"/>
  <c r="M58" i="11"/>
  <c r="Q58" i="11"/>
  <c r="M60" i="11"/>
  <c r="Q60" i="11"/>
  <c r="M61" i="11"/>
  <c r="Q61" i="11"/>
  <c r="M62" i="11"/>
  <c r="Q62" i="11"/>
  <c r="M63" i="11"/>
  <c r="Q63" i="11"/>
  <c r="M64" i="11"/>
  <c r="Q64" i="11"/>
  <c r="M65" i="11"/>
  <c r="Q65" i="11"/>
  <c r="M87" i="11"/>
  <c r="M96" i="11"/>
  <c r="J57" i="13"/>
  <c r="M57" i="13" s="1"/>
  <c r="J87" i="13"/>
  <c r="J96" i="13"/>
  <c r="M96" i="13" s="1"/>
  <c r="K56" i="13"/>
  <c r="N56" i="13" s="1"/>
  <c r="K95" i="13"/>
  <c r="N95" i="13" s="1"/>
  <c r="J21" i="13"/>
  <c r="J25" i="13"/>
  <c r="M25" i="13" s="1"/>
  <c r="J30" i="13"/>
  <c r="M30" i="13" s="1"/>
  <c r="J64" i="13"/>
  <c r="M64" i="13" s="1"/>
  <c r="K24" i="13"/>
  <c r="N24" i="13" s="1"/>
  <c r="K29" i="13"/>
  <c r="N29" i="13" s="1"/>
  <c r="K54" i="13"/>
  <c r="K63" i="13"/>
  <c r="N63" i="13" s="1"/>
  <c r="K93" i="13"/>
  <c r="J22" i="13"/>
  <c r="M22" i="13" s="1"/>
  <c r="J27" i="13"/>
  <c r="J31" i="13"/>
  <c r="M31" i="13" s="1"/>
  <c r="J56" i="13"/>
  <c r="M56" i="13" s="1"/>
  <c r="J65" i="13"/>
  <c r="M65" i="13" s="1"/>
  <c r="J95" i="13"/>
  <c r="M95" i="13" s="1"/>
  <c r="K21" i="13"/>
  <c r="K25" i="13"/>
  <c r="N25" i="13" s="1"/>
  <c r="K30" i="13"/>
  <c r="N30" i="13" s="1"/>
  <c r="K55" i="13"/>
  <c r="N55" i="13" s="1"/>
  <c r="K64" i="13"/>
  <c r="N64" i="13" s="1"/>
  <c r="K89" i="13"/>
  <c r="N89" i="13" s="1"/>
  <c r="K94" i="13"/>
  <c r="N94" i="13" s="1"/>
  <c r="J29" i="13"/>
  <c r="M29" i="13" s="1"/>
  <c r="K28" i="13"/>
  <c r="N28" i="13" s="1"/>
  <c r="R21" i="13"/>
  <c r="R25" i="13"/>
  <c r="R30" i="13"/>
  <c r="R54" i="13"/>
  <c r="R55" i="13"/>
  <c r="Q56" i="13"/>
  <c r="K57" i="13"/>
  <c r="N57" i="13" s="1"/>
  <c r="Q57" i="13"/>
  <c r="K58" i="13"/>
  <c r="N58" i="13" s="1"/>
  <c r="P58" i="13"/>
  <c r="J60" i="13"/>
  <c r="R62" i="13"/>
  <c r="R63" i="13"/>
  <c r="Q64" i="13"/>
  <c r="K65" i="13"/>
  <c r="N65" i="13" s="1"/>
  <c r="Q65" i="13"/>
  <c r="K87" i="13"/>
  <c r="Q87" i="13"/>
  <c r="K88" i="13"/>
  <c r="N88" i="13" s="1"/>
  <c r="R89" i="13"/>
  <c r="R93" i="13"/>
  <c r="R94" i="13"/>
  <c r="Q95" i="13"/>
  <c r="K96" i="13"/>
  <c r="N96" i="13" s="1"/>
  <c r="Q96" i="13"/>
  <c r="K97" i="13"/>
  <c r="N97" i="13" s="1"/>
  <c r="P97" i="13"/>
  <c r="J98" i="13"/>
  <c r="M98" i="13" s="1"/>
  <c r="P98" i="13"/>
  <c r="Q22" i="13"/>
  <c r="Q27" i="13"/>
  <c r="Q31" i="13"/>
  <c r="J54" i="13"/>
  <c r="R56" i="13"/>
  <c r="Q58" i="13"/>
  <c r="K60" i="13"/>
  <c r="J61" i="13"/>
  <c r="M61" i="13" s="1"/>
  <c r="J62" i="13"/>
  <c r="M62" i="13" s="1"/>
  <c r="R64" i="13"/>
  <c r="J91" i="13"/>
  <c r="M91" i="13" s="1"/>
  <c r="J93" i="13"/>
  <c r="R95" i="13"/>
  <c r="Q97" i="13"/>
  <c r="K98" i="13"/>
  <c r="N98" i="13" s="1"/>
  <c r="R24" i="13"/>
  <c r="R29" i="13"/>
  <c r="J55" i="13"/>
  <c r="M55" i="13" s="1"/>
  <c r="K61" i="13"/>
  <c r="N61" i="13" s="1"/>
  <c r="J63" i="13"/>
  <c r="M63" i="13" s="1"/>
  <c r="J89" i="13"/>
  <c r="M89" i="13" s="1"/>
  <c r="J90" i="13"/>
  <c r="M90" i="13" s="1"/>
  <c r="K91" i="13"/>
  <c r="N91" i="13" s="1"/>
  <c r="J94" i="13"/>
  <c r="M94" i="13" s="1"/>
  <c r="J28" i="13"/>
  <c r="M28" i="13" s="1"/>
  <c r="J32" i="13"/>
  <c r="M32" i="13" s="1"/>
  <c r="K31" i="13"/>
  <c r="N31" i="13" s="1"/>
  <c r="Q21" i="13"/>
  <c r="Q25" i="13"/>
  <c r="Q30" i="13"/>
  <c r="J88" i="13"/>
  <c r="M88" i="13" s="1"/>
  <c r="K90" i="13"/>
  <c r="N90" i="13" s="1"/>
  <c r="P21" i="13"/>
  <c r="P23" i="13"/>
  <c r="P24" i="13"/>
  <c r="P25" i="13"/>
  <c r="P27" i="13"/>
  <c r="P28" i="13"/>
  <c r="P29" i="13"/>
  <c r="P30" i="13"/>
  <c r="P31" i="13"/>
  <c r="P32" i="13"/>
  <c r="J23" i="13"/>
  <c r="M23" i="13" s="1"/>
  <c r="J24" i="13"/>
  <c r="M24" i="13" s="1"/>
  <c r="K32" i="13"/>
  <c r="N32" i="13" s="1"/>
  <c r="Q28" i="13"/>
  <c r="Q29" i="13"/>
  <c r="Q32" i="13"/>
  <c r="K22" i="13"/>
  <c r="N22" i="13" s="1"/>
  <c r="K23" i="13"/>
  <c r="N23" i="13" s="1"/>
  <c r="K27" i="13"/>
  <c r="R28" i="13"/>
  <c r="R31" i="13"/>
  <c r="I67" i="14" l="1"/>
  <c r="F67" i="14"/>
  <c r="F100" i="14"/>
  <c r="I100" i="14"/>
  <c r="L34" i="14"/>
  <c r="O34" i="14"/>
  <c r="F34" i="14"/>
  <c r="I34" i="14"/>
  <c r="O67" i="14"/>
  <c r="O100" i="14"/>
  <c r="L100" i="14"/>
  <c r="L67" i="14"/>
  <c r="L60" i="13"/>
  <c r="M87" i="13"/>
  <c r="L87" i="13"/>
  <c r="L21" i="13"/>
  <c r="L54" i="13"/>
  <c r="L27" i="13"/>
  <c r="M93" i="13"/>
  <c r="N87" i="13"/>
  <c r="N93" i="13"/>
  <c r="L93" i="13"/>
  <c r="M54" i="13"/>
  <c r="N54" i="13"/>
  <c r="N60" i="13"/>
  <c r="M60" i="13"/>
  <c r="M27" i="13"/>
  <c r="N27" i="13"/>
  <c r="M21" i="13"/>
  <c r="N21" i="13"/>
</calcChain>
</file>

<file path=xl/sharedStrings.xml><?xml version="1.0" encoding="utf-8"?>
<sst xmlns="http://schemas.openxmlformats.org/spreadsheetml/2006/main" count="456" uniqueCount="58">
  <si>
    <t>Verwaltungskreise</t>
  </si>
  <si>
    <t>Kanton Bern</t>
  </si>
  <si>
    <t>0-19</t>
  </si>
  <si>
    <t>20-64</t>
  </si>
  <si>
    <t>65+</t>
  </si>
  <si>
    <t>Total</t>
  </si>
  <si>
    <t>Verwaltungsregionen</t>
  </si>
  <si>
    <t>Jura bernois</t>
  </si>
  <si>
    <t>Seeland</t>
  </si>
  <si>
    <t>Emmental-Oberaargau</t>
  </si>
  <si>
    <t>Bern-Mittelland</t>
  </si>
  <si>
    <t>Oberland</t>
  </si>
  <si>
    <t>Regionalkonferenzen</t>
  </si>
  <si>
    <t>Biel/Bienne - Seeland - Jura bernois</t>
  </si>
  <si>
    <t>Oberaargau</t>
  </si>
  <si>
    <t>Emmental</t>
  </si>
  <si>
    <t>Thun Oberland-West</t>
  </si>
  <si>
    <t>Oberland-Ost</t>
  </si>
  <si>
    <t>Biel/Bienne</t>
  </si>
  <si>
    <t>Thun</t>
  </si>
  <si>
    <t>Obersimmental-Saanen</t>
  </si>
  <si>
    <t>Frutigen-Niedersimmental</t>
  </si>
  <si>
    <t>Interlaken-Oberhasli</t>
  </si>
  <si>
    <t>Anteile der Altersklassen in %</t>
  </si>
  <si>
    <t>Bevölkerung nach Altersklassen</t>
  </si>
  <si>
    <t>Bevölkerung</t>
  </si>
  <si>
    <t>Veränderung</t>
  </si>
  <si>
    <t>Anteil am Kanton in %</t>
  </si>
  <si>
    <t>in Anzahl Personen</t>
  </si>
  <si>
    <t>in %</t>
  </si>
  <si>
    <t>Geburten-</t>
  </si>
  <si>
    <t>saldo</t>
  </si>
  <si>
    <t>Gesamt-</t>
  </si>
  <si>
    <t>über-</t>
  </si>
  <si>
    <t>schuss</t>
  </si>
  <si>
    <t>rungs-</t>
  </si>
  <si>
    <t>Wande-</t>
  </si>
  <si>
    <t>verände-</t>
  </si>
  <si>
    <t>rung</t>
  </si>
  <si>
    <t>*Ausgangsjahr (effektiver Wert)</t>
  </si>
  <si>
    <t>2023*</t>
  </si>
  <si>
    <t>2025-35</t>
  </si>
  <si>
    <t>2035-45</t>
  </si>
  <si>
    <t>2045-55</t>
  </si>
  <si>
    <t>Referenzszenario</t>
  </si>
  <si>
    <t>Tabelle A1 - 2a: Bevölkerung nach Altersklassen 2025 und 2055, Referenzszenario</t>
  </si>
  <si>
    <t>Tabelle A1 - 3a: Geburtenüberschuss und Wanderungssaldo 2025, 2035, 2045 und 2055, Referenzszenario</t>
  </si>
  <si>
    <t>Hohes Szenario</t>
  </si>
  <si>
    <t xml:space="preserve"> Tiefes Szenario</t>
  </si>
  <si>
    <t>Quelle: Kanton Bern, Fachgruppe Statistik (Hrsg); Regionalisierte Bevölkerungsszenarien Kt. BE (Ausgabe 2025); Berechnung: IC Infraconsult; Daten 2023: BFS, STATPOP</t>
  </si>
  <si>
    <t>Quelle: Kanton Bern, Fachgruppe Statistik (Hrsg); Regionalisierte Bevölkerungsszenarien Kt. BE (Ausgabe 2025); Berechnung: IC Infraconsult</t>
  </si>
  <si>
    <t>Tabelle A1 - 1a: Bevölkerung 2023, 2025, 2035, 2045 und 2055, Referenzszenario</t>
  </si>
  <si>
    <t>Tabelle A1 - 3b: Geburtenüberschuss und Wanderungssaldo 2025, 2035, 2045 und 2055, hohes Szenario</t>
  </si>
  <si>
    <t>Tabelle A1 - 3c: Geburtenüberschuss und Wanderungssaldo 2025, 2035, 2045 und 2055, tiefes Szenario</t>
  </si>
  <si>
    <t>Tabelle A1 - 2c: Bevölkerung nach Altersklassen 2025 und 2055, tiefes Szenario</t>
  </si>
  <si>
    <t>Tabelle A1 - 1c: Bevölkerung 2023, 2025, 2035, 2045 und 2055, tiefes Szenario</t>
  </si>
  <si>
    <t>Tabelle A1 - 2b: Bevölkerung nach Altersklassen 2025 und 2055, hohes Szenario</t>
  </si>
  <si>
    <t>Tabelle A1 - 1b: Bevölkerung 2023, 2025, 2035, 2045 und 2055, hohes Szenario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</si>
</sst>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  <font>
      <b/>
      <sz val="8.5"/>
      <color rgb="FF69348C"/>
      <name val="Arial"/>
      <family val="2"/>
    </font>
    <font>
      <b/>
      <sz val="8.5"/>
      <color rgb="FFFF7864"/>
      <name val="Arial"/>
      <family val="2"/>
    </font>
    <font>
      <sz val="8.5"/>
      <color rgb="FFFF7864"/>
      <name val="Arial"/>
      <family val="2"/>
    </font>
    <font>
      <b/>
      <sz val="8.5"/>
      <color rgb="FF8CD7F0"/>
      <name val="Arial"/>
      <family val="2"/>
    </font>
    <font>
      <sz val="8.5"/>
      <color rgb="FF8CD7F0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  <font>
      <sz val="8.5"/>
      <color theme="8" tint="-0.249977111117893"/>
      <name val="Arial"/>
      <family val="2"/>
    </font>
    <font>
      <i/>
      <sz val="8.5"/>
      <color theme="1"/>
      <name val="Arial"/>
      <family val="2"/>
    </font>
    <font>
      <sz val="8.5"/>
      <color rgb="FFC00000"/>
      <name val="Arial"/>
      <family val="2"/>
    </font>
    <font>
      <b/>
      <sz val="8.5"/>
      <color rgb="FFC00000"/>
      <name val="Arial"/>
      <family val="2"/>
    </font>
    <font>
      <b/>
      <sz val="9"/>
      <color theme="1"/>
      <name val="Calibri"/>
      <family val="2"/>
      <scheme val="minor"/>
    </font>
    <font>
      <sz val="8.5"/>
      <color rgb="FF0070C0"/>
      <name val="Arial"/>
      <family val="2"/>
    </font>
    <font>
      <sz val="9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69348C"/>
      </bottom>
      <diagonal/>
    </border>
    <border>
      <left/>
      <right/>
      <top style="medium">
        <color rgb="FF69348C"/>
      </top>
      <bottom/>
      <diagonal/>
    </border>
    <border>
      <left/>
      <right/>
      <top/>
      <bottom style="medium">
        <color rgb="FF69348C"/>
      </bottom>
      <diagonal/>
    </border>
    <border>
      <left/>
      <right/>
      <top style="thin">
        <color rgb="FF69348C"/>
      </top>
      <bottom style="medium">
        <color rgb="FF69348C"/>
      </bottom>
      <diagonal/>
    </border>
    <border>
      <left/>
      <right/>
      <top style="medium">
        <color rgb="FFFF7864"/>
      </top>
      <bottom/>
      <diagonal/>
    </border>
    <border>
      <left/>
      <right/>
      <top/>
      <bottom style="medium">
        <color rgb="FFFF7864"/>
      </bottom>
      <diagonal/>
    </border>
    <border>
      <left/>
      <right/>
      <top/>
      <bottom style="thin">
        <color rgb="FFFF7864"/>
      </bottom>
      <diagonal/>
    </border>
    <border>
      <left/>
      <right/>
      <top style="thin">
        <color rgb="FFFF7864"/>
      </top>
      <bottom style="medium">
        <color rgb="FFFF7864"/>
      </bottom>
      <diagonal/>
    </border>
    <border>
      <left/>
      <right/>
      <top style="medium">
        <color rgb="FF8CD7F0"/>
      </top>
      <bottom/>
      <diagonal/>
    </border>
    <border>
      <left/>
      <right/>
      <top/>
      <bottom style="medium">
        <color rgb="FF8CD7F0"/>
      </bottom>
      <diagonal/>
    </border>
    <border>
      <left/>
      <right/>
      <top style="thin">
        <color rgb="FF8CD7F0"/>
      </top>
      <bottom style="medium">
        <color rgb="FF8CD7F0"/>
      </bottom>
      <diagonal/>
    </border>
    <border>
      <left/>
      <right/>
      <top/>
      <bottom style="thin">
        <color rgb="FF8CD7F0"/>
      </bottom>
      <diagonal/>
    </border>
    <border>
      <left/>
      <right/>
      <top style="medium">
        <color rgb="FFFF7864"/>
      </top>
      <bottom style="thin">
        <color rgb="FFFF7864"/>
      </bottom>
      <diagonal/>
    </border>
    <border>
      <left/>
      <right/>
      <top style="medium">
        <color rgb="FF69348C"/>
      </top>
      <bottom style="thin">
        <color rgb="FF69348C"/>
      </bottom>
      <diagonal/>
    </border>
    <border>
      <left/>
      <right/>
      <top style="medium">
        <color rgb="FF8CD7F0"/>
      </top>
      <bottom style="thin">
        <color rgb="FF8CD7F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5" fillId="2" borderId="2" xfId="0" applyFont="1" applyFill="1" applyBorder="1"/>
    <xf numFmtId="0" fontId="5" fillId="2" borderId="3" xfId="2" applyFont="1" applyFill="1" applyBorder="1"/>
    <xf numFmtId="3" fontId="5" fillId="2" borderId="3" xfId="2" applyNumberFormat="1" applyFont="1" applyFill="1" applyBorder="1" applyAlignment="1">
      <alignment horizontal="right"/>
    </xf>
    <xf numFmtId="0" fontId="5" fillId="2" borderId="0" xfId="2" applyFont="1" applyFill="1"/>
    <xf numFmtId="0" fontId="3" fillId="2" borderId="0" xfId="2" applyFont="1" applyFill="1"/>
    <xf numFmtId="3" fontId="3" fillId="2" borderId="0" xfId="0" applyNumberFormat="1" applyFont="1" applyFill="1"/>
    <xf numFmtId="0" fontId="3" fillId="2" borderId="1" xfId="2" applyFont="1" applyFill="1" applyBorder="1"/>
    <xf numFmtId="3" fontId="3" fillId="2" borderId="1" xfId="0" applyNumberFormat="1" applyFont="1" applyFill="1" applyBorder="1"/>
    <xf numFmtId="0" fontId="5" fillId="2" borderId="4" xfId="2" applyFont="1" applyFill="1" applyBorder="1"/>
    <xf numFmtId="0" fontId="3" fillId="2" borderId="4" xfId="2" applyFont="1" applyFill="1" applyBorder="1"/>
    <xf numFmtId="3" fontId="3" fillId="2" borderId="4" xfId="0" applyNumberFormat="1" applyFont="1" applyFill="1" applyBorder="1"/>
    <xf numFmtId="0" fontId="7" fillId="0" borderId="0" xfId="0" applyFont="1"/>
    <xf numFmtId="0" fontId="6" fillId="2" borderId="0" xfId="2" applyFont="1" applyFill="1"/>
    <xf numFmtId="0" fontId="7" fillId="2" borderId="0" xfId="2" applyFont="1" applyFill="1"/>
    <xf numFmtId="3" fontId="7" fillId="2" borderId="0" xfId="0" applyNumberFormat="1" applyFont="1" applyFill="1"/>
    <xf numFmtId="0" fontId="6" fillId="2" borderId="5" xfId="0" applyFont="1" applyFill="1" applyBorder="1"/>
    <xf numFmtId="0" fontId="6" fillId="2" borderId="6" xfId="2" applyFont="1" applyFill="1" applyBorder="1"/>
    <xf numFmtId="3" fontId="6" fillId="2" borderId="6" xfId="2" applyNumberFormat="1" applyFont="1" applyFill="1" applyBorder="1" applyAlignment="1">
      <alignment horizontal="right"/>
    </xf>
    <xf numFmtId="0" fontId="3" fillId="2" borderId="7" xfId="2" applyFont="1" applyFill="1" applyBorder="1"/>
    <xf numFmtId="3" fontId="3" fillId="2" borderId="7" xfId="0" applyNumberFormat="1" applyFont="1" applyFill="1" applyBorder="1"/>
    <xf numFmtId="0" fontId="6" fillId="2" borderId="8" xfId="2" applyFont="1" applyFill="1" applyBorder="1"/>
    <xf numFmtId="0" fontId="7" fillId="2" borderId="8" xfId="2" applyFont="1" applyFill="1" applyBorder="1"/>
    <xf numFmtId="0" fontId="8" fillId="2" borderId="9" xfId="0" applyFont="1" applyFill="1" applyBorder="1"/>
    <xf numFmtId="0" fontId="8" fillId="2" borderId="10" xfId="2" applyFont="1" applyFill="1" applyBorder="1"/>
    <xf numFmtId="3" fontId="8" fillId="2" borderId="10" xfId="2" applyNumberFormat="1" applyFont="1" applyFill="1" applyBorder="1" applyAlignment="1">
      <alignment horizontal="right"/>
    </xf>
    <xf numFmtId="0" fontId="8" fillId="2" borderId="0" xfId="2" applyFont="1" applyFill="1"/>
    <xf numFmtId="3" fontId="4" fillId="2" borderId="8" xfId="0" applyNumberFormat="1" applyFont="1" applyFill="1" applyBorder="1"/>
    <xf numFmtId="0" fontId="8" fillId="2" borderId="11" xfId="2" applyFont="1" applyFill="1" applyBorder="1"/>
    <xf numFmtId="0" fontId="9" fillId="2" borderId="11" xfId="2" applyFont="1" applyFill="1" applyBorder="1"/>
    <xf numFmtId="3" fontId="4" fillId="2" borderId="11" xfId="0" applyNumberFormat="1" applyFont="1" applyFill="1" applyBorder="1"/>
    <xf numFmtId="0" fontId="3" fillId="2" borderId="12" xfId="2" applyFont="1" applyFill="1" applyBorder="1"/>
    <xf numFmtId="3" fontId="3" fillId="2" borderId="12" xfId="0" applyNumberFormat="1" applyFont="1" applyFill="1" applyBorder="1"/>
    <xf numFmtId="3" fontId="6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3" fontId="8" fillId="2" borderId="0" xfId="2" applyNumberFormat="1" applyFont="1" applyFill="1" applyAlignment="1">
      <alignment horizontal="right"/>
    </xf>
    <xf numFmtId="0" fontId="6" fillId="2" borderId="0" xfId="0" applyFont="1" applyFill="1"/>
    <xf numFmtId="0" fontId="5" fillId="2" borderId="0" xfId="0" applyFont="1" applyFill="1"/>
    <xf numFmtId="0" fontId="8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165" fontId="3" fillId="2" borderId="7" xfId="0" applyNumberFormat="1" applyFont="1" applyFill="1" applyBorder="1"/>
    <xf numFmtId="165" fontId="7" fillId="2" borderId="0" xfId="0" applyNumberFormat="1" applyFont="1" applyFill="1"/>
    <xf numFmtId="165" fontId="4" fillId="2" borderId="8" xfId="0" applyNumberFormat="1" applyFont="1" applyFill="1" applyBorder="1"/>
    <xf numFmtId="3" fontId="6" fillId="2" borderId="13" xfId="2" applyNumberFormat="1" applyFont="1" applyFill="1" applyBorder="1" applyAlignment="1">
      <alignment horizontal="right"/>
    </xf>
    <xf numFmtId="3" fontId="5" fillId="2" borderId="14" xfId="2" applyNumberFormat="1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164" fontId="7" fillId="2" borderId="0" xfId="0" applyNumberFormat="1" applyFont="1" applyFill="1"/>
    <xf numFmtId="164" fontId="3" fillId="2" borderId="12" xfId="0" applyNumberFormat="1" applyFont="1" applyFill="1" applyBorder="1"/>
    <xf numFmtId="164" fontId="4" fillId="2" borderId="1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0" fontId="10" fillId="2" borderId="0" xfId="0" applyFont="1" applyFill="1" applyAlignment="1">
      <alignment vertical="top"/>
    </xf>
    <xf numFmtId="0" fontId="11" fillId="2" borderId="0" xfId="0" applyFont="1" applyFill="1"/>
    <xf numFmtId="0" fontId="11" fillId="0" borderId="0" xfId="0" applyFont="1"/>
    <xf numFmtId="3" fontId="3" fillId="0" borderId="0" xfId="2" applyNumberFormat="1" applyFont="1"/>
    <xf numFmtId="1" fontId="6" fillId="2" borderId="6" xfId="2" applyNumberFormat="1" applyFont="1" applyFill="1" applyBorder="1" applyAlignment="1">
      <alignment horizontal="right"/>
    </xf>
    <xf numFmtId="164" fontId="3" fillId="2" borderId="7" xfId="0" applyNumberFormat="1" applyFont="1" applyFill="1" applyBorder="1"/>
    <xf numFmtId="164" fontId="4" fillId="2" borderId="8" xfId="0" applyNumberFormat="1" applyFont="1" applyFill="1" applyBorder="1"/>
    <xf numFmtId="165" fontId="3" fillId="2" borderId="1" xfId="0" applyNumberFormat="1" applyFont="1" applyFill="1" applyBorder="1"/>
    <xf numFmtId="165" fontId="3" fillId="2" borderId="4" xfId="0" applyNumberFormat="1" applyFont="1" applyFill="1" applyBorder="1"/>
    <xf numFmtId="165" fontId="3" fillId="2" borderId="12" xfId="0" applyNumberFormat="1" applyFont="1" applyFill="1" applyBorder="1"/>
    <xf numFmtId="165" fontId="4" fillId="2" borderId="11" xfId="0" applyNumberFormat="1" applyFont="1" applyFill="1" applyBorder="1"/>
    <xf numFmtId="1" fontId="5" fillId="2" borderId="3" xfId="2" applyNumberFormat="1" applyFont="1" applyFill="1" applyBorder="1" applyAlignment="1">
      <alignment horizontal="right"/>
    </xf>
    <xf numFmtId="1" fontId="8" fillId="2" borderId="10" xfId="2" applyNumberFormat="1" applyFont="1" applyFill="1" applyBorder="1" applyAlignment="1">
      <alignment horizontal="right"/>
    </xf>
    <xf numFmtId="1" fontId="6" fillId="2" borderId="13" xfId="2" applyNumberFormat="1" applyFont="1" applyFill="1" applyBorder="1" applyAlignment="1">
      <alignment horizontal="right"/>
    </xf>
    <xf numFmtId="1" fontId="6" fillId="2" borderId="0" xfId="2" applyNumberFormat="1" applyFont="1" applyFill="1" applyAlignment="1">
      <alignment horizontal="right"/>
    </xf>
    <xf numFmtId="1" fontId="5" fillId="2" borderId="14" xfId="2" applyNumberFormat="1" applyFont="1" applyFill="1" applyBorder="1" applyAlignment="1">
      <alignment horizontal="right"/>
    </xf>
    <xf numFmtId="1" fontId="5" fillId="2" borderId="0" xfId="2" applyNumberFormat="1" applyFont="1" applyFill="1" applyAlignment="1">
      <alignment horizontal="right"/>
    </xf>
    <xf numFmtId="1" fontId="8" fillId="2" borderId="15" xfId="2" applyNumberFormat="1" applyFont="1" applyFill="1" applyBorder="1" applyAlignment="1">
      <alignment horizontal="right"/>
    </xf>
    <xf numFmtId="1" fontId="8" fillId="2" borderId="0" xfId="2" applyNumberFormat="1" applyFont="1" applyFill="1" applyAlignment="1">
      <alignment horizontal="right"/>
    </xf>
    <xf numFmtId="0" fontId="10" fillId="2" borderId="6" xfId="0" applyFont="1" applyFill="1" applyBorder="1" applyAlignment="1">
      <alignment vertical="top"/>
    </xf>
    <xf numFmtId="0" fontId="11" fillId="2" borderId="6" xfId="0" applyFont="1" applyFill="1" applyBorder="1"/>
    <xf numFmtId="3" fontId="12" fillId="0" borderId="0" xfId="0" applyNumberFormat="1" applyFont="1"/>
    <xf numFmtId="1" fontId="3" fillId="2" borderId="4" xfId="2" applyNumberFormat="1" applyFont="1" applyFill="1" applyBorder="1"/>
    <xf numFmtId="1" fontId="3" fillId="2" borderId="11" xfId="2" applyNumberFormat="1" applyFont="1" applyFill="1" applyBorder="1"/>
    <xf numFmtId="0" fontId="14" fillId="0" borderId="0" xfId="0" applyFont="1"/>
    <xf numFmtId="0" fontId="3" fillId="2" borderId="0" xfId="0" applyFont="1" applyFill="1"/>
    <xf numFmtId="0" fontId="13" fillId="2" borderId="0" xfId="2" applyFont="1" applyFill="1"/>
    <xf numFmtId="0" fontId="16" fillId="0" borderId="0" xfId="0" applyFont="1"/>
    <xf numFmtId="0" fontId="17" fillId="0" borderId="0" xfId="0" applyFont="1"/>
    <xf numFmtId="0" fontId="3" fillId="0" borderId="0" xfId="0" applyFont="1" applyAlignment="1">
      <alignment vertical="top"/>
    </xf>
    <xf numFmtId="0" fontId="18" fillId="0" borderId="0" xfId="0" applyFont="1"/>
    <xf numFmtId="0" fontId="15" fillId="0" borderId="0" xfId="2" applyFont="1" applyFill="1"/>
  </cellXfs>
  <cellStyles count="3">
    <cellStyle name="Rö_20120827" xfId="1" xr:uid="{00000000-0005-0000-0000-000000000000}"/>
    <cellStyle name="Standard" xfId="0" builtinId="0" customBuiltin="1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FF7864"/>
      <color rgb="FF8CD7F0"/>
      <color rgb="FF693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IC Infraconsult 2020">
      <a:dk1>
        <a:sysClr val="windowText" lastClr="000000"/>
      </a:dk1>
      <a:lt1>
        <a:sysClr val="window" lastClr="FFFFFF"/>
      </a:lt1>
      <a:dk2>
        <a:srgbClr val="7D96B4"/>
      </a:dk2>
      <a:lt2>
        <a:srgbClr val="AFCCE2"/>
      </a:lt2>
      <a:accent1>
        <a:srgbClr val="E6C282"/>
      </a:accent1>
      <a:accent2>
        <a:srgbClr val="E6A394"/>
      </a:accent2>
      <a:accent3>
        <a:srgbClr val="B47975"/>
      </a:accent3>
      <a:accent4>
        <a:srgbClr val="AD9186"/>
      </a:accent4>
      <a:accent5>
        <a:srgbClr val="8FB7A3"/>
      </a:accent5>
      <a:accent6>
        <a:srgbClr val="87A29E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1"/>
  <sheetViews>
    <sheetView zoomScaleNormal="100" workbookViewId="0">
      <pane xSplit="3" ySplit="3" topLeftCell="D4" activePane="bottomRight" state="frozen"/>
      <selection pane="topRight" activeCell="C1" sqref="C1"/>
      <selection pane="bottomLeft" activeCell="A2" sqref="A2"/>
      <selection pane="bottomRight" activeCell="AE25" sqref="AE25"/>
    </sheetView>
  </sheetViews>
  <sheetFormatPr baseColWidth="10" defaultColWidth="8.7109375" defaultRowHeight="11.25" x14ac:dyDescent="0.2"/>
  <cols>
    <col min="1" max="1" width="9.28515625" style="1" hidden="1" customWidth="1"/>
    <col min="2" max="2" width="11.85546875" style="1" customWidth="1"/>
    <col min="3" max="3" width="25.28515625" style="1" customWidth="1"/>
    <col min="4" max="8" width="9.42578125" style="1" customWidth="1"/>
    <col min="9" max="9" width="9.7109375" style="1" customWidth="1"/>
    <col min="10" max="11" width="7.7109375" style="1" customWidth="1"/>
    <col min="12" max="12" width="8.7109375" style="1" customWidth="1"/>
    <col min="13" max="14" width="6.7109375" style="1" customWidth="1"/>
    <col min="15" max="15" width="8.7109375" style="1" customWidth="1"/>
    <col min="16" max="18" width="6.7109375" style="1" customWidth="1"/>
    <col min="19" max="19" width="1.5703125" style="1" customWidth="1"/>
    <col min="20" max="16384" width="8.7109375" style="1"/>
  </cols>
  <sheetData>
    <row r="1" spans="1:19" ht="12" hidden="1" x14ac:dyDescent="0.2">
      <c r="B1" s="82"/>
    </row>
    <row r="2" spans="1:19" ht="12" hidden="1" x14ac:dyDescent="0.2">
      <c r="B2" s="85"/>
      <c r="C2" s="79"/>
    </row>
    <row r="3" spans="1:19" hidden="1" x14ac:dyDescent="0.2">
      <c r="B3" s="3"/>
      <c r="C3" s="3"/>
      <c r="D3" s="58"/>
      <c r="E3" s="58"/>
      <c r="F3" s="58"/>
      <c r="G3" s="58"/>
      <c r="H3" s="58"/>
      <c r="I3" s="58"/>
      <c r="J3" s="58"/>
      <c r="L3" s="58"/>
      <c r="M3" s="58"/>
      <c r="N3" s="58"/>
      <c r="P3" s="58"/>
      <c r="Q3" s="58"/>
      <c r="R3" s="58"/>
    </row>
    <row r="4" spans="1:19" x14ac:dyDescent="0.2">
      <c r="B4" s="3"/>
      <c r="C4" s="86"/>
      <c r="D4" s="58"/>
      <c r="E4" s="58"/>
      <c r="F4" s="58"/>
      <c r="G4" s="58"/>
      <c r="H4" s="58"/>
      <c r="I4" s="58"/>
      <c r="J4" s="58"/>
      <c r="L4" s="58"/>
      <c r="M4" s="58"/>
      <c r="N4" s="58"/>
      <c r="P4" s="58"/>
      <c r="Q4" s="58"/>
      <c r="R4" s="58"/>
    </row>
    <row r="5" spans="1:19" s="57" customFormat="1" ht="18" customHeight="1" thickBot="1" x14ac:dyDescent="0.25">
      <c r="B5" s="55" t="s">
        <v>51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9" s="15" customFormat="1" ht="12" customHeight="1" x14ac:dyDescent="0.2">
      <c r="B6" s="19" t="s">
        <v>44</v>
      </c>
      <c r="C6" s="19"/>
      <c r="D6" s="47"/>
      <c r="E6" s="47"/>
      <c r="F6" s="47"/>
      <c r="G6" s="47"/>
      <c r="H6" s="47" t="s">
        <v>25</v>
      </c>
      <c r="I6" s="47"/>
      <c r="J6" s="47"/>
      <c r="K6" s="47" t="s">
        <v>26</v>
      </c>
      <c r="L6" s="47"/>
      <c r="M6" s="47"/>
      <c r="N6" s="47" t="s">
        <v>26</v>
      </c>
      <c r="O6" s="47"/>
      <c r="P6" s="47"/>
      <c r="Q6" s="47"/>
      <c r="R6" s="47" t="s">
        <v>27</v>
      </c>
    </row>
    <row r="7" spans="1:19" s="15" customFormat="1" ht="12" customHeight="1" x14ac:dyDescent="0.2">
      <c r="B7" s="39"/>
      <c r="C7" s="39"/>
      <c r="D7" s="36"/>
      <c r="E7" s="36"/>
      <c r="F7" s="36"/>
      <c r="G7" s="36"/>
      <c r="H7" s="36"/>
      <c r="I7" s="36"/>
      <c r="J7" s="36"/>
      <c r="K7" s="36" t="s">
        <v>28</v>
      </c>
      <c r="L7" s="36"/>
      <c r="M7" s="36"/>
      <c r="N7" s="36" t="s">
        <v>29</v>
      </c>
      <c r="O7" s="36"/>
      <c r="P7" s="36"/>
      <c r="Q7" s="36"/>
      <c r="R7" s="36"/>
    </row>
    <row r="8" spans="1:19" s="15" customFormat="1" ht="12" customHeight="1" thickBot="1" x14ac:dyDescent="0.25">
      <c r="B8" s="20"/>
      <c r="C8" s="20"/>
      <c r="D8" s="59" t="s">
        <v>40</v>
      </c>
      <c r="E8" s="59">
        <v>2025</v>
      </c>
      <c r="F8" s="59">
        <v>2035</v>
      </c>
      <c r="G8" s="59">
        <v>2045</v>
      </c>
      <c r="H8" s="59">
        <v>2055</v>
      </c>
      <c r="I8" s="21" t="s">
        <v>41</v>
      </c>
      <c r="J8" s="21" t="s">
        <v>42</v>
      </c>
      <c r="K8" s="21" t="s">
        <v>43</v>
      </c>
      <c r="L8" s="21" t="s">
        <v>41</v>
      </c>
      <c r="M8" s="21" t="s">
        <v>42</v>
      </c>
      <c r="N8" s="21" t="s">
        <v>43</v>
      </c>
      <c r="O8" s="59">
        <v>2025</v>
      </c>
      <c r="P8" s="59">
        <v>2035</v>
      </c>
      <c r="Q8" s="59">
        <v>2045</v>
      </c>
      <c r="R8" s="59">
        <v>2055</v>
      </c>
    </row>
    <row r="9" spans="1:19" s="15" customFormat="1" ht="12" customHeight="1" x14ac:dyDescent="0.2">
      <c r="B9" s="16" t="s">
        <v>0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9" ht="12" customHeight="1" x14ac:dyDescent="0.2">
      <c r="A10" s="15"/>
      <c r="B10" s="8"/>
      <c r="C10" s="8" t="s">
        <v>7</v>
      </c>
      <c r="D10" s="9">
        <v>46756</v>
      </c>
      <c r="E10" s="9">
        <v>46193.881891566503</v>
      </c>
      <c r="F10" s="9">
        <v>46538.8931817302</v>
      </c>
      <c r="G10" s="9">
        <v>47513.090110623903</v>
      </c>
      <c r="H10" s="9">
        <v>47791.301435497902</v>
      </c>
      <c r="I10" s="9">
        <f>F10-E10</f>
        <v>345.01129016369669</v>
      </c>
      <c r="J10" s="9">
        <f>G10-F10</f>
        <v>974.19692889370344</v>
      </c>
      <c r="K10" s="9">
        <f>H10-G10</f>
        <v>278.21132487399882</v>
      </c>
      <c r="L10" s="42">
        <f>I10/E10*100</f>
        <v>0.74687659065666123</v>
      </c>
      <c r="M10" s="42">
        <f>J10/F10*100</f>
        <v>2.0932962996983018</v>
      </c>
      <c r="N10" s="42">
        <f>K10/G10*100</f>
        <v>0.58554668666307375</v>
      </c>
      <c r="O10" s="42">
        <f>E10/E$33*100</f>
        <v>4.3110723778067319</v>
      </c>
      <c r="P10" s="42">
        <f t="shared" ref="P10:R10" si="0">F10/F$33*100</f>
        <v>4.2103542529742484</v>
      </c>
      <c r="Q10" s="42">
        <f t="shared" si="0"/>
        <v>4.3132362328706728</v>
      </c>
      <c r="R10" s="42">
        <f t="shared" si="0"/>
        <v>4.3961774328038006</v>
      </c>
      <c r="S10" s="15"/>
    </row>
    <row r="11" spans="1:19" ht="12" customHeight="1" x14ac:dyDescent="0.2">
      <c r="B11" s="8"/>
      <c r="C11" s="8" t="s">
        <v>18</v>
      </c>
      <c r="D11" s="9">
        <v>105061</v>
      </c>
      <c r="E11" s="9">
        <v>106021.046311067</v>
      </c>
      <c r="F11" s="9">
        <v>111268.488480267</v>
      </c>
      <c r="G11" s="9">
        <v>113533.599625962</v>
      </c>
      <c r="H11" s="9">
        <v>114546.26399141199</v>
      </c>
      <c r="I11" s="9">
        <f>F11-E11</f>
        <v>5247.4421692000033</v>
      </c>
      <c r="J11" s="9">
        <f t="shared" ref="J11:J32" si="1">G11-F11</f>
        <v>2265.1111456950021</v>
      </c>
      <c r="K11" s="9">
        <f t="shared" ref="K11:K32" si="2">H11-G11</f>
        <v>1012.6643654499931</v>
      </c>
      <c r="L11" s="42">
        <f t="shared" ref="L11:L19" si="3">I11/E11*100</f>
        <v>4.9494344300318884</v>
      </c>
      <c r="M11" s="42">
        <f t="shared" ref="M11:M19" si="4">J11/F11*100</f>
        <v>2.0357166495496251</v>
      </c>
      <c r="N11" s="42">
        <f t="shared" ref="N11:N19" si="5">K11/G11*100</f>
        <v>0.89195125388979968</v>
      </c>
      <c r="O11" s="42">
        <f t="shared" ref="O11:O32" si="6">E11/E$33*100</f>
        <v>9.8944792146003735</v>
      </c>
      <c r="P11" s="42">
        <f t="shared" ref="P11:P19" si="7">F11/F$33*100</f>
        <v>10.066413738408796</v>
      </c>
      <c r="Q11" s="42">
        <f t="shared" ref="Q11:Q19" si="8">G11/G$33*100</f>
        <v>10.306575186222954</v>
      </c>
      <c r="R11" s="42">
        <f t="shared" ref="R11:R19" si="9">H11/H$33*100</f>
        <v>10.536764759391946</v>
      </c>
    </row>
    <row r="12" spans="1:19" ht="12" customHeight="1" x14ac:dyDescent="0.2">
      <c r="B12" s="8"/>
      <c r="C12" s="8" t="s">
        <v>8</v>
      </c>
      <c r="D12" s="9">
        <v>78244</v>
      </c>
      <c r="E12" s="9">
        <v>78334.106933002098</v>
      </c>
      <c r="F12" s="9">
        <v>81070.722191125999</v>
      </c>
      <c r="G12" s="9">
        <v>82164.235781499097</v>
      </c>
      <c r="H12" s="9">
        <v>81661.939463658404</v>
      </c>
      <c r="I12" s="9">
        <f t="shared" ref="I12:I19" si="10">F12-E12</f>
        <v>2736.6152581239003</v>
      </c>
      <c r="J12" s="9">
        <f t="shared" si="1"/>
        <v>1093.5135903730989</v>
      </c>
      <c r="K12" s="9">
        <f t="shared" si="2"/>
        <v>-502.29631784069352</v>
      </c>
      <c r="L12" s="42">
        <f t="shared" si="3"/>
        <v>3.4935168922835658</v>
      </c>
      <c r="M12" s="42">
        <f t="shared" si="4"/>
        <v>1.3488390886602892</v>
      </c>
      <c r="N12" s="42">
        <f t="shared" si="5"/>
        <v>-0.61133206323060019</v>
      </c>
      <c r="O12" s="42">
        <f t="shared" si="6"/>
        <v>7.3105786050138803</v>
      </c>
      <c r="P12" s="42">
        <f t="shared" si="7"/>
        <v>7.3344344188894421</v>
      </c>
      <c r="Q12" s="42">
        <f t="shared" si="8"/>
        <v>7.4588657145591259</v>
      </c>
      <c r="R12" s="42">
        <f t="shared" si="9"/>
        <v>7.5118350956325033</v>
      </c>
    </row>
    <row r="13" spans="1:19" ht="15" customHeight="1" x14ac:dyDescent="0.2">
      <c r="B13" s="8"/>
      <c r="C13" s="8" t="s">
        <v>14</v>
      </c>
      <c r="D13" s="9">
        <v>84643</v>
      </c>
      <c r="E13" s="9">
        <v>84178.617787301904</v>
      </c>
      <c r="F13" s="9">
        <v>85218.0428165466</v>
      </c>
      <c r="G13" s="9">
        <v>85588.382756814201</v>
      </c>
      <c r="H13" s="9">
        <v>84975.861907876504</v>
      </c>
      <c r="I13" s="9">
        <f t="shared" si="10"/>
        <v>1039.4250292446959</v>
      </c>
      <c r="J13" s="9">
        <f t="shared" si="1"/>
        <v>370.33994026760047</v>
      </c>
      <c r="K13" s="9">
        <f t="shared" si="2"/>
        <v>-612.52084893769643</v>
      </c>
      <c r="L13" s="42">
        <f t="shared" si="3"/>
        <v>1.2347850993123459</v>
      </c>
      <c r="M13" s="42">
        <f t="shared" si="4"/>
        <v>0.43457926047990902</v>
      </c>
      <c r="N13" s="42">
        <f t="shared" si="5"/>
        <v>-0.71565886538372514</v>
      </c>
      <c r="O13" s="42">
        <f t="shared" si="6"/>
        <v>7.8560211674057525</v>
      </c>
      <c r="P13" s="42">
        <f t="shared" si="7"/>
        <v>7.7096407858629989</v>
      </c>
      <c r="Q13" s="42">
        <f t="shared" si="8"/>
        <v>7.7697096265466818</v>
      </c>
      <c r="R13" s="42">
        <f t="shared" si="9"/>
        <v>7.8166728093113464</v>
      </c>
    </row>
    <row r="14" spans="1:19" ht="12" customHeight="1" x14ac:dyDescent="0.2">
      <c r="B14" s="8"/>
      <c r="C14" s="8" t="s">
        <v>15</v>
      </c>
      <c r="D14" s="9">
        <v>99561</v>
      </c>
      <c r="E14" s="9">
        <v>99159.697948986897</v>
      </c>
      <c r="F14" s="9">
        <v>98100.535100720299</v>
      </c>
      <c r="G14" s="9">
        <v>95503.7023246928</v>
      </c>
      <c r="H14" s="9">
        <v>92047.086068129196</v>
      </c>
      <c r="I14" s="9">
        <f t="shared" si="10"/>
        <v>-1059.1628482665983</v>
      </c>
      <c r="J14" s="9">
        <f t="shared" si="1"/>
        <v>-2596.8327760274988</v>
      </c>
      <c r="K14" s="9">
        <f t="shared" si="2"/>
        <v>-3456.6162565636041</v>
      </c>
      <c r="L14" s="42">
        <f t="shared" si="3"/>
        <v>-1.06813843746427</v>
      </c>
      <c r="M14" s="42">
        <f t="shared" si="4"/>
        <v>-2.6471137729894316</v>
      </c>
      <c r="N14" s="42">
        <f t="shared" si="5"/>
        <v>-3.619353148019147</v>
      </c>
      <c r="O14" s="42">
        <f t="shared" si="6"/>
        <v>9.2541396677377108</v>
      </c>
      <c r="P14" s="42">
        <f t="shared" si="7"/>
        <v>8.8751144890251457</v>
      </c>
      <c r="Q14" s="42">
        <f t="shared" si="8"/>
        <v>8.6698219013133127</v>
      </c>
      <c r="R14" s="42">
        <f t="shared" si="9"/>
        <v>8.467133356353699</v>
      </c>
    </row>
    <row r="15" spans="1:19" ht="12" customHeight="1" x14ac:dyDescent="0.2">
      <c r="B15" s="8"/>
      <c r="C15" s="8" t="s">
        <v>10</v>
      </c>
      <c r="D15" s="9">
        <v>425694</v>
      </c>
      <c r="E15" s="9">
        <v>439845.70678777999</v>
      </c>
      <c r="F15" s="9">
        <v>460994.24936166202</v>
      </c>
      <c r="G15" s="9">
        <v>458360.634812203</v>
      </c>
      <c r="H15" s="9">
        <v>452460.91967241402</v>
      </c>
      <c r="I15" s="9">
        <f t="shared" si="10"/>
        <v>21148.542573882034</v>
      </c>
      <c r="J15" s="9">
        <f t="shared" si="1"/>
        <v>-2633.6145494590164</v>
      </c>
      <c r="K15" s="9">
        <f t="shared" si="2"/>
        <v>-5899.7151397889829</v>
      </c>
      <c r="L15" s="42">
        <f t="shared" si="3"/>
        <v>4.8081730132893945</v>
      </c>
      <c r="M15" s="42">
        <f t="shared" si="4"/>
        <v>-0.57129010895597465</v>
      </c>
      <c r="N15" s="42">
        <f t="shared" si="5"/>
        <v>-1.2871339054249678</v>
      </c>
      <c r="O15" s="42">
        <f t="shared" si="6"/>
        <v>41.048870529667767</v>
      </c>
      <c r="P15" s="42">
        <f t="shared" si="7"/>
        <v>41.70595744117319</v>
      </c>
      <c r="Q15" s="42">
        <f t="shared" si="8"/>
        <v>41.609958291294895</v>
      </c>
      <c r="R15" s="42">
        <f t="shared" si="9"/>
        <v>41.620513033614081</v>
      </c>
    </row>
    <row r="16" spans="1:19" ht="15" hidden="1" customHeight="1" x14ac:dyDescent="0.2">
      <c r="B16" s="8"/>
      <c r="C16" s="8" t="s">
        <v>19</v>
      </c>
      <c r="D16" s="9">
        <v>109442</v>
      </c>
      <c r="E16" s="9">
        <v>110657.65915252701</v>
      </c>
      <c r="F16" s="9">
        <v>113798.69434404399</v>
      </c>
      <c r="G16" s="9">
        <v>112512.089778507</v>
      </c>
      <c r="H16" s="9">
        <v>109756.46280101599</v>
      </c>
      <c r="I16" s="9">
        <f>F16-E16</f>
        <v>3141.0351915169886</v>
      </c>
      <c r="J16" s="9">
        <f t="shared" si="1"/>
        <v>-1286.6045655369962</v>
      </c>
      <c r="K16" s="9">
        <f t="shared" si="2"/>
        <v>-2755.6269774910033</v>
      </c>
      <c r="L16" s="42">
        <f>I16/E16*100</f>
        <v>2.8385158474999774</v>
      </c>
      <c r="M16" s="42">
        <f t="shared" si="4"/>
        <v>-1.1305969483685334</v>
      </c>
      <c r="N16" s="42">
        <f t="shared" si="5"/>
        <v>-2.4491830015030138</v>
      </c>
      <c r="O16" s="42">
        <f t="shared" si="6"/>
        <v>10.327193953628433</v>
      </c>
      <c r="P16" s="42">
        <f t="shared" si="7"/>
        <v>10.295320407457726</v>
      </c>
      <c r="Q16" s="42">
        <f t="shared" si="8"/>
        <v>10.213842567148532</v>
      </c>
      <c r="R16" s="42">
        <f t="shared" si="9"/>
        <v>10.096165418751363</v>
      </c>
    </row>
    <row r="17" spans="1:19" ht="12" customHeight="1" x14ac:dyDescent="0.2">
      <c r="B17" s="8"/>
      <c r="C17" s="8" t="s">
        <v>20</v>
      </c>
      <c r="D17" s="9">
        <v>16788</v>
      </c>
      <c r="E17" s="9">
        <v>16754.3014101603</v>
      </c>
      <c r="F17" s="9">
        <v>16882.798081243898</v>
      </c>
      <c r="G17" s="9">
        <v>16410.917788263901</v>
      </c>
      <c r="H17" s="9">
        <v>16014.2094065377</v>
      </c>
      <c r="I17" s="9">
        <f>F17-E17</f>
        <v>128.4966710835979</v>
      </c>
      <c r="J17" s="9">
        <f>G17-F17</f>
        <v>-471.88029297999674</v>
      </c>
      <c r="K17" s="9">
        <f t="shared" si="2"/>
        <v>-396.70838172620097</v>
      </c>
      <c r="L17" s="42">
        <f t="shared" si="3"/>
        <v>0.76694735243138068</v>
      </c>
      <c r="M17" s="42">
        <f t="shared" si="4"/>
        <v>-2.7950360521354369</v>
      </c>
      <c r="N17" s="42">
        <f t="shared" si="5"/>
        <v>-2.4173442755889183</v>
      </c>
      <c r="O17" s="42">
        <f t="shared" si="6"/>
        <v>1.5636054616136756</v>
      </c>
      <c r="P17" s="42">
        <f t="shared" si="7"/>
        <v>1.5273796999404285</v>
      </c>
      <c r="Q17" s="42">
        <f t="shared" si="8"/>
        <v>1.4897823958449379</v>
      </c>
      <c r="R17" s="42">
        <f t="shared" si="9"/>
        <v>1.4730987414568182</v>
      </c>
    </row>
    <row r="18" spans="1:19" ht="12" customHeight="1" x14ac:dyDescent="0.2">
      <c r="B18" s="8"/>
      <c r="C18" s="8" t="s">
        <v>21</v>
      </c>
      <c r="D18" s="9">
        <v>41420</v>
      </c>
      <c r="E18" s="9">
        <v>41302.630521823899</v>
      </c>
      <c r="F18" s="9">
        <v>40567.077910195199</v>
      </c>
      <c r="G18" s="9">
        <v>38863.455903292903</v>
      </c>
      <c r="H18" s="9">
        <v>37063.589521522801</v>
      </c>
      <c r="I18" s="9">
        <f t="shared" si="10"/>
        <v>-735.55261162870011</v>
      </c>
      <c r="J18" s="9">
        <f t="shared" si="1"/>
        <v>-1703.6220069022966</v>
      </c>
      <c r="K18" s="9">
        <f>H18-G18</f>
        <v>-1799.8663817701017</v>
      </c>
      <c r="L18" s="42">
        <f t="shared" si="3"/>
        <v>-1.7808856296454081</v>
      </c>
      <c r="M18" s="42">
        <f t="shared" si="4"/>
        <v>-4.199518660608649</v>
      </c>
      <c r="N18" s="42">
        <f t="shared" si="5"/>
        <v>-4.6312566392676331</v>
      </c>
      <c r="O18" s="42">
        <f t="shared" si="6"/>
        <v>3.8545933418490206</v>
      </c>
      <c r="P18" s="42">
        <f t="shared" si="7"/>
        <v>3.6700866164341823</v>
      </c>
      <c r="Q18" s="42">
        <f t="shared" si="8"/>
        <v>3.5280228195297534</v>
      </c>
      <c r="R18" s="42">
        <f t="shared" si="9"/>
        <v>3.4093676242136515</v>
      </c>
    </row>
    <row r="19" spans="1:19" ht="15" customHeight="1" x14ac:dyDescent="0.2">
      <c r="B19" s="22"/>
      <c r="C19" s="22" t="s">
        <v>22</v>
      </c>
      <c r="D19" s="23">
        <v>48753</v>
      </c>
      <c r="E19" s="23">
        <v>49069.547983243203</v>
      </c>
      <c r="F19" s="23">
        <v>50904.381386372501</v>
      </c>
      <c r="G19" s="23">
        <v>51114.645409412602</v>
      </c>
      <c r="H19" s="23">
        <v>50792.751197371399</v>
      </c>
      <c r="I19" s="23">
        <f t="shared" si="10"/>
        <v>1834.8334031292979</v>
      </c>
      <c r="J19" s="23">
        <f t="shared" si="1"/>
        <v>210.26402304010116</v>
      </c>
      <c r="K19" s="23">
        <f t="shared" si="2"/>
        <v>-321.89421204120299</v>
      </c>
      <c r="L19" s="60">
        <f t="shared" si="3"/>
        <v>3.7392506728528998</v>
      </c>
      <c r="M19" s="60">
        <f t="shared" si="4"/>
        <v>0.4130568279460331</v>
      </c>
      <c r="N19" s="60">
        <f t="shared" si="5"/>
        <v>-0.62974947681418758</v>
      </c>
      <c r="O19" s="60">
        <f t="shared" si="6"/>
        <v>4.5794456806766561</v>
      </c>
      <c r="P19" s="60">
        <f t="shared" si="7"/>
        <v>4.6052981498338363</v>
      </c>
      <c r="Q19" s="60">
        <f t="shared" si="8"/>
        <v>4.6401852646691601</v>
      </c>
      <c r="R19" s="60">
        <f t="shared" si="9"/>
        <v>4.6722717284707906</v>
      </c>
    </row>
    <row r="20" spans="1:19" s="15" customFormat="1" ht="12" customHeight="1" x14ac:dyDescent="0.2">
      <c r="A20" s="1"/>
      <c r="B20" s="16" t="s">
        <v>6</v>
      </c>
      <c r="C20" s="17"/>
      <c r="D20" s="18"/>
      <c r="E20" s="18"/>
      <c r="F20" s="18"/>
      <c r="G20" s="18"/>
      <c r="H20" s="18"/>
      <c r="I20" s="18"/>
      <c r="J20" s="18"/>
      <c r="K20" s="18"/>
      <c r="L20" s="50"/>
      <c r="M20" s="50"/>
      <c r="N20" s="50"/>
      <c r="O20" s="50"/>
      <c r="P20" s="50"/>
      <c r="Q20" s="50"/>
      <c r="R20" s="50"/>
      <c r="S20" s="1"/>
    </row>
    <row r="21" spans="1:19" ht="12" customHeight="1" x14ac:dyDescent="0.2">
      <c r="A21" s="15"/>
      <c r="B21" s="8"/>
      <c r="C21" s="8" t="s">
        <v>7</v>
      </c>
      <c r="D21" s="9">
        <f>D10</f>
        <v>46756</v>
      </c>
      <c r="E21" s="9">
        <f t="shared" ref="E21" si="11">E10</f>
        <v>46193.881891566503</v>
      </c>
      <c r="F21" s="9">
        <f t="shared" ref="F21:H21" si="12">F10</f>
        <v>46538.8931817302</v>
      </c>
      <c r="G21" s="9">
        <f t="shared" si="12"/>
        <v>47513.090110623903</v>
      </c>
      <c r="H21" s="9">
        <f t="shared" si="12"/>
        <v>47791.301435497902</v>
      </c>
      <c r="I21" s="9">
        <f>F21-E21</f>
        <v>345.01129016369669</v>
      </c>
      <c r="J21" s="9">
        <f t="shared" si="1"/>
        <v>974.19692889370344</v>
      </c>
      <c r="K21" s="9">
        <f t="shared" si="2"/>
        <v>278.21132487399882</v>
      </c>
      <c r="L21" s="42">
        <f t="shared" ref="L21:L25" si="13">I21/E21*100</f>
        <v>0.74687659065666123</v>
      </c>
      <c r="M21" s="42">
        <f t="shared" ref="M21:M25" si="14">J21/F21*100</f>
        <v>2.0932962996983018</v>
      </c>
      <c r="N21" s="42">
        <f t="shared" ref="N21:N25" si="15">K21/G21*100</f>
        <v>0.58554668666307375</v>
      </c>
      <c r="O21" s="42">
        <f t="shared" si="6"/>
        <v>4.3110723778067319</v>
      </c>
      <c r="P21" s="42">
        <f t="shared" ref="P21:R25" si="16">F21/F$33*100</f>
        <v>4.2103542529742484</v>
      </c>
      <c r="Q21" s="42">
        <f t="shared" si="16"/>
        <v>4.3132362328706728</v>
      </c>
      <c r="R21" s="42">
        <f t="shared" si="16"/>
        <v>4.3961774328038006</v>
      </c>
      <c r="S21" s="15"/>
    </row>
    <row r="22" spans="1:19" ht="12" customHeight="1" x14ac:dyDescent="0.2">
      <c r="B22" s="8"/>
      <c r="C22" s="8" t="s">
        <v>8</v>
      </c>
      <c r="D22" s="9">
        <f>SUM(D11:D12)</f>
        <v>183305</v>
      </c>
      <c r="E22" s="9">
        <f t="shared" ref="E22" si="17">SUM(E11:E12)</f>
        <v>184355.15324406908</v>
      </c>
      <c r="F22" s="9">
        <f t="shared" ref="F22:H22" si="18">SUM(F11:F12)</f>
        <v>192339.210671393</v>
      </c>
      <c r="G22" s="9">
        <f t="shared" si="18"/>
        <v>195697.8354074611</v>
      </c>
      <c r="H22" s="9">
        <f t="shared" si="18"/>
        <v>196208.20345507038</v>
      </c>
      <c r="I22" s="9">
        <f t="shared" ref="I22:I25" si="19">F22-E22</f>
        <v>7984.0574273239181</v>
      </c>
      <c r="J22" s="9">
        <f t="shared" si="1"/>
        <v>3358.6247360681009</v>
      </c>
      <c r="K22" s="9">
        <f t="shared" si="2"/>
        <v>510.36804760928499</v>
      </c>
      <c r="L22" s="42">
        <f t="shared" si="13"/>
        <v>4.3308024141607628</v>
      </c>
      <c r="M22" s="42">
        <f t="shared" si="14"/>
        <v>1.7461986686668023</v>
      </c>
      <c r="N22" s="42">
        <f t="shared" si="15"/>
        <v>0.26079391555182574</v>
      </c>
      <c r="O22" s="42">
        <f t="shared" si="6"/>
        <v>17.20505781961425</v>
      </c>
      <c r="P22" s="42">
        <f>F22/F$33*100</f>
        <v>17.400848157298238</v>
      </c>
      <c r="Q22" s="42">
        <f t="shared" si="16"/>
        <v>17.765440900782082</v>
      </c>
      <c r="R22" s="42">
        <f t="shared" si="16"/>
        <v>18.048599855024445</v>
      </c>
    </row>
    <row r="23" spans="1:19" ht="12" customHeight="1" x14ac:dyDescent="0.2">
      <c r="B23" s="8"/>
      <c r="C23" s="8" t="s">
        <v>9</v>
      </c>
      <c r="D23" s="9">
        <f>SUM(D13:D14)</f>
        <v>184204</v>
      </c>
      <c r="E23" s="9">
        <f t="shared" ref="E23" si="20">SUM(E13:E14)</f>
        <v>183338.31573628879</v>
      </c>
      <c r="F23" s="9">
        <f t="shared" ref="F23:H23" si="21">SUM(F13:F14)</f>
        <v>183318.5779172669</v>
      </c>
      <c r="G23" s="9">
        <f t="shared" si="21"/>
        <v>181092.08508150699</v>
      </c>
      <c r="H23" s="9">
        <f t="shared" si="21"/>
        <v>177022.9479760057</v>
      </c>
      <c r="I23" s="9">
        <f t="shared" si="19"/>
        <v>-19.737819021887844</v>
      </c>
      <c r="J23" s="9">
        <f t="shared" si="1"/>
        <v>-2226.4928357599129</v>
      </c>
      <c r="K23" s="9">
        <f t="shared" si="2"/>
        <v>-4069.137105501286</v>
      </c>
      <c r="L23" s="42">
        <f t="shared" si="13"/>
        <v>-1.0765790523721425E-2</v>
      </c>
      <c r="M23" s="42">
        <f t="shared" si="14"/>
        <v>-1.2145483895062432</v>
      </c>
      <c r="N23" s="42">
        <f t="shared" si="15"/>
        <v>-2.246998870033345</v>
      </c>
      <c r="O23" s="42">
        <f t="shared" si="6"/>
        <v>17.110160835143461</v>
      </c>
      <c r="P23" s="42">
        <f t="shared" si="16"/>
        <v>16.584755274888145</v>
      </c>
      <c r="Q23" s="42">
        <f t="shared" si="16"/>
        <v>16.439531527859994</v>
      </c>
      <c r="R23" s="42">
        <f t="shared" si="16"/>
        <v>16.283806165665045</v>
      </c>
    </row>
    <row r="24" spans="1:19" ht="15" customHeight="1" x14ac:dyDescent="0.2">
      <c r="B24" s="8"/>
      <c r="C24" s="8" t="s">
        <v>10</v>
      </c>
      <c r="D24" s="9">
        <f>SUM(D15)</f>
        <v>425694</v>
      </c>
      <c r="E24" s="9">
        <f t="shared" ref="E24" si="22">SUM(E15)</f>
        <v>439845.70678777999</v>
      </c>
      <c r="F24" s="9">
        <f t="shared" ref="F24:H24" si="23">SUM(F15)</f>
        <v>460994.24936166202</v>
      </c>
      <c r="G24" s="9">
        <f t="shared" si="23"/>
        <v>458360.634812203</v>
      </c>
      <c r="H24" s="9">
        <f t="shared" si="23"/>
        <v>452460.91967241402</v>
      </c>
      <c r="I24" s="9">
        <f t="shared" si="19"/>
        <v>21148.542573882034</v>
      </c>
      <c r="J24" s="9">
        <f t="shared" si="1"/>
        <v>-2633.6145494590164</v>
      </c>
      <c r="K24" s="9">
        <f t="shared" si="2"/>
        <v>-5899.7151397889829</v>
      </c>
      <c r="L24" s="42">
        <f t="shared" si="13"/>
        <v>4.8081730132893945</v>
      </c>
      <c r="M24" s="42">
        <f t="shared" si="14"/>
        <v>-0.57129010895597465</v>
      </c>
      <c r="N24" s="42">
        <f t="shared" si="15"/>
        <v>-1.2871339054249678</v>
      </c>
      <c r="O24" s="42">
        <f t="shared" si="6"/>
        <v>41.048870529667767</v>
      </c>
      <c r="P24" s="42">
        <f t="shared" si="16"/>
        <v>41.70595744117319</v>
      </c>
      <c r="Q24" s="42">
        <f t="shared" si="16"/>
        <v>41.609958291294895</v>
      </c>
      <c r="R24" s="42">
        <f t="shared" si="16"/>
        <v>41.620513033614081</v>
      </c>
    </row>
    <row r="25" spans="1:19" ht="12" customHeight="1" x14ac:dyDescent="0.2">
      <c r="B25" s="22"/>
      <c r="C25" s="22" t="s">
        <v>11</v>
      </c>
      <c r="D25" s="23">
        <f>SUM(D16:D19)</f>
        <v>216403</v>
      </c>
      <c r="E25" s="23">
        <f t="shared" ref="E25" si="24">SUM(E16:E19)</f>
        <v>217784.13906775438</v>
      </c>
      <c r="F25" s="23">
        <f t="shared" ref="F25:H25" si="25">SUM(F16:F19)</f>
        <v>222152.95172185558</v>
      </c>
      <c r="G25" s="23">
        <f t="shared" si="25"/>
        <v>218901.10887947641</v>
      </c>
      <c r="H25" s="23">
        <f t="shared" si="25"/>
        <v>213627.0129264479</v>
      </c>
      <c r="I25" s="23">
        <f t="shared" si="19"/>
        <v>4368.8126541012025</v>
      </c>
      <c r="J25" s="23">
        <f t="shared" si="1"/>
        <v>-3251.8428423791775</v>
      </c>
      <c r="K25" s="23">
        <f t="shared" si="2"/>
        <v>-5274.0959530285036</v>
      </c>
      <c r="L25" s="60">
        <f t="shared" si="13"/>
        <v>2.0060288470970926</v>
      </c>
      <c r="M25" s="60">
        <f t="shared" si="14"/>
        <v>-1.4637855662843569</v>
      </c>
      <c r="N25" s="60">
        <f t="shared" si="15"/>
        <v>-2.4093509530517454</v>
      </c>
      <c r="O25" s="60">
        <f t="shared" si="6"/>
        <v>20.324838437767781</v>
      </c>
      <c r="P25" s="60">
        <f t="shared" si="16"/>
        <v>20.098084873666171</v>
      </c>
      <c r="Q25" s="60">
        <f t="shared" si="16"/>
        <v>19.871833047192386</v>
      </c>
      <c r="R25" s="60">
        <f t="shared" si="16"/>
        <v>19.650903512892626</v>
      </c>
    </row>
    <row r="26" spans="1:19" s="15" customFormat="1" ht="12" customHeight="1" x14ac:dyDescent="0.2">
      <c r="A26" s="1"/>
      <c r="B26" s="16" t="s">
        <v>12</v>
      </c>
      <c r="C26" s="17"/>
      <c r="D26" s="18"/>
      <c r="E26" s="18"/>
      <c r="F26" s="18"/>
      <c r="G26" s="18"/>
      <c r="H26" s="18"/>
      <c r="I26" s="18"/>
      <c r="J26" s="18"/>
      <c r="K26" s="18"/>
      <c r="L26" s="50"/>
      <c r="M26" s="50"/>
      <c r="N26" s="50"/>
      <c r="O26" s="50"/>
      <c r="P26" s="50"/>
      <c r="Q26" s="50"/>
      <c r="R26" s="50"/>
      <c r="S26" s="1"/>
    </row>
    <row r="27" spans="1:19" ht="12" customHeight="1" x14ac:dyDescent="0.2">
      <c r="A27" s="15"/>
      <c r="B27" s="8"/>
      <c r="C27" s="8" t="s">
        <v>13</v>
      </c>
      <c r="D27" s="9">
        <f>SUM(D10:D12)</f>
        <v>230061</v>
      </c>
      <c r="E27" s="9">
        <f t="shared" ref="E27" si="26">SUM(E10:E12)</f>
        <v>230549.03513563561</v>
      </c>
      <c r="F27" s="9">
        <f t="shared" ref="F27:H27" si="27">SUM(F10:F12)</f>
        <v>238878.1038531232</v>
      </c>
      <c r="G27" s="9">
        <f t="shared" si="27"/>
        <v>243210.92551808499</v>
      </c>
      <c r="H27" s="9">
        <f t="shared" si="27"/>
        <v>243999.50489056829</v>
      </c>
      <c r="I27" s="9">
        <f t="shared" ref="I27:I32" si="28">F27-E27</f>
        <v>8329.0687174875929</v>
      </c>
      <c r="J27" s="9">
        <f t="shared" si="1"/>
        <v>4332.8216649617825</v>
      </c>
      <c r="K27" s="9">
        <f t="shared" si="2"/>
        <v>788.57937248330563</v>
      </c>
      <c r="L27" s="42">
        <f t="shared" ref="L27:L33" si="29">I27/E27*100</f>
        <v>3.6127102907142818</v>
      </c>
      <c r="M27" s="42">
        <f t="shared" ref="M27:M33" si="30">J27/F27*100</f>
        <v>1.8138211895828951</v>
      </c>
      <c r="N27" s="42">
        <f t="shared" ref="N27:N33" si="31">K27/G27*100</f>
        <v>0.32423682069523946</v>
      </c>
      <c r="O27" s="42">
        <f t="shared" si="6"/>
        <v>21.516130197420985</v>
      </c>
      <c r="P27" s="42">
        <f t="shared" ref="P27:R33" si="32">F27/F$33*100</f>
        <v>21.611202410272487</v>
      </c>
      <c r="Q27" s="42">
        <f t="shared" si="32"/>
        <v>22.078677133652754</v>
      </c>
      <c r="R27" s="42">
        <f t="shared" si="32"/>
        <v>22.444777287828249</v>
      </c>
      <c r="S27" s="15"/>
    </row>
    <row r="28" spans="1:19" ht="12" customHeight="1" x14ac:dyDescent="0.2">
      <c r="B28" s="8"/>
      <c r="C28" s="8" t="s">
        <v>14</v>
      </c>
      <c r="D28" s="9">
        <f>SUM(D13)</f>
        <v>84643</v>
      </c>
      <c r="E28" s="9">
        <f t="shared" ref="E28" si="33">SUM(E13)</f>
        <v>84178.617787301904</v>
      </c>
      <c r="F28" s="9">
        <f t="shared" ref="F28:H28" si="34">SUM(F13)</f>
        <v>85218.0428165466</v>
      </c>
      <c r="G28" s="9">
        <f t="shared" si="34"/>
        <v>85588.382756814201</v>
      </c>
      <c r="H28" s="9">
        <f t="shared" si="34"/>
        <v>84975.861907876504</v>
      </c>
      <c r="I28" s="9">
        <f t="shared" si="28"/>
        <v>1039.4250292446959</v>
      </c>
      <c r="J28" s="9">
        <f t="shared" si="1"/>
        <v>370.33994026760047</v>
      </c>
      <c r="K28" s="9">
        <f t="shared" si="2"/>
        <v>-612.52084893769643</v>
      </c>
      <c r="L28" s="42">
        <f t="shared" si="29"/>
        <v>1.2347850993123459</v>
      </c>
      <c r="M28" s="42">
        <f t="shared" si="30"/>
        <v>0.43457926047990902</v>
      </c>
      <c r="N28" s="42">
        <f t="shared" si="31"/>
        <v>-0.71565886538372514</v>
      </c>
      <c r="O28" s="42">
        <f t="shared" si="6"/>
        <v>7.8560211674057525</v>
      </c>
      <c r="P28" s="42">
        <f t="shared" si="32"/>
        <v>7.7096407858629989</v>
      </c>
      <c r="Q28" s="42">
        <f t="shared" si="32"/>
        <v>7.7697096265466818</v>
      </c>
      <c r="R28" s="42">
        <f t="shared" si="32"/>
        <v>7.8166728093113464</v>
      </c>
    </row>
    <row r="29" spans="1:19" ht="12" customHeight="1" x14ac:dyDescent="0.2">
      <c r="B29" s="8"/>
      <c r="C29" s="8" t="s">
        <v>15</v>
      </c>
      <c r="D29" s="9">
        <f>SUM(D14)</f>
        <v>99561</v>
      </c>
      <c r="E29" s="9">
        <f t="shared" ref="E29" si="35">SUM(E14)</f>
        <v>99159.697948986897</v>
      </c>
      <c r="F29" s="9">
        <f t="shared" ref="F29:H29" si="36">SUM(F14)</f>
        <v>98100.535100720299</v>
      </c>
      <c r="G29" s="9">
        <f t="shared" si="36"/>
        <v>95503.7023246928</v>
      </c>
      <c r="H29" s="9">
        <f t="shared" si="36"/>
        <v>92047.086068129196</v>
      </c>
      <c r="I29" s="9">
        <f t="shared" si="28"/>
        <v>-1059.1628482665983</v>
      </c>
      <c r="J29" s="9">
        <f t="shared" si="1"/>
        <v>-2596.8327760274988</v>
      </c>
      <c r="K29" s="9">
        <f t="shared" si="2"/>
        <v>-3456.6162565636041</v>
      </c>
      <c r="L29" s="42">
        <f t="shared" si="29"/>
        <v>-1.06813843746427</v>
      </c>
      <c r="M29" s="42">
        <f t="shared" si="30"/>
        <v>-2.6471137729894316</v>
      </c>
      <c r="N29" s="42">
        <f t="shared" si="31"/>
        <v>-3.619353148019147</v>
      </c>
      <c r="O29" s="42">
        <f t="shared" si="6"/>
        <v>9.2541396677377108</v>
      </c>
      <c r="P29" s="42">
        <f t="shared" si="32"/>
        <v>8.8751144890251457</v>
      </c>
      <c r="Q29" s="42">
        <f t="shared" si="32"/>
        <v>8.6698219013133127</v>
      </c>
      <c r="R29" s="42">
        <f t="shared" si="32"/>
        <v>8.467133356353699</v>
      </c>
    </row>
    <row r="30" spans="1:19" ht="15" customHeight="1" x14ac:dyDescent="0.2">
      <c r="B30" s="8"/>
      <c r="C30" s="8" t="s">
        <v>10</v>
      </c>
      <c r="D30" s="9">
        <f>SUM(D15)</f>
        <v>425694</v>
      </c>
      <c r="E30" s="9">
        <f t="shared" ref="E30" si="37">SUM(E15)</f>
        <v>439845.70678777999</v>
      </c>
      <c r="F30" s="9">
        <f t="shared" ref="F30:H30" si="38">SUM(F15)</f>
        <v>460994.24936166202</v>
      </c>
      <c r="G30" s="9">
        <f t="shared" si="38"/>
        <v>458360.634812203</v>
      </c>
      <c r="H30" s="9">
        <f t="shared" si="38"/>
        <v>452460.91967241402</v>
      </c>
      <c r="I30" s="9">
        <f>F30-E30</f>
        <v>21148.542573882034</v>
      </c>
      <c r="J30" s="9">
        <f t="shared" si="1"/>
        <v>-2633.6145494590164</v>
      </c>
      <c r="K30" s="9">
        <f t="shared" si="2"/>
        <v>-5899.7151397889829</v>
      </c>
      <c r="L30" s="42">
        <f t="shared" si="29"/>
        <v>4.8081730132893945</v>
      </c>
      <c r="M30" s="42">
        <f t="shared" si="30"/>
        <v>-0.57129010895597465</v>
      </c>
      <c r="N30" s="42">
        <f t="shared" si="31"/>
        <v>-1.2871339054249678</v>
      </c>
      <c r="O30" s="42">
        <f t="shared" si="6"/>
        <v>41.048870529667767</v>
      </c>
      <c r="P30" s="42">
        <f t="shared" si="32"/>
        <v>41.70595744117319</v>
      </c>
      <c r="Q30" s="42">
        <f t="shared" si="32"/>
        <v>41.609958291294895</v>
      </c>
      <c r="R30" s="42">
        <f t="shared" si="32"/>
        <v>41.620513033614081</v>
      </c>
    </row>
    <row r="31" spans="1:19" ht="12" customHeight="1" x14ac:dyDescent="0.2">
      <c r="B31" s="8"/>
      <c r="C31" s="8" t="s">
        <v>16</v>
      </c>
      <c r="D31" s="9">
        <f>SUM(D16:D18)</f>
        <v>167650</v>
      </c>
      <c r="E31" s="9">
        <f t="shared" ref="E31:F31" si="39">SUM(E16:E18)</f>
        <v>168714.59108451119</v>
      </c>
      <c r="F31" s="9">
        <f t="shared" si="39"/>
        <v>171248.57033548309</v>
      </c>
      <c r="G31" s="9">
        <f t="shared" ref="G31:H31" si="40">SUM(G16:G18)</f>
        <v>167786.46347006381</v>
      </c>
      <c r="H31" s="9">
        <f t="shared" si="40"/>
        <v>162834.2617290765</v>
      </c>
      <c r="I31" s="9">
        <f t="shared" si="28"/>
        <v>2533.9792509718973</v>
      </c>
      <c r="J31" s="9">
        <f t="shared" si="1"/>
        <v>-3462.1068654192786</v>
      </c>
      <c r="K31" s="9">
        <f t="shared" si="2"/>
        <v>-4952.2017409873079</v>
      </c>
      <c r="L31" s="42">
        <f t="shared" si="29"/>
        <v>1.5019324853193026</v>
      </c>
      <c r="M31" s="42">
        <f t="shared" si="30"/>
        <v>-2.021685120428665</v>
      </c>
      <c r="N31" s="42">
        <f t="shared" si="31"/>
        <v>-2.9514906259829905</v>
      </c>
      <c r="O31" s="42">
        <f t="shared" si="6"/>
        <v>15.745392757091128</v>
      </c>
      <c r="P31" s="42">
        <f t="shared" si="32"/>
        <v>15.492786723832339</v>
      </c>
      <c r="Q31" s="42">
        <f t="shared" si="32"/>
        <v>15.231647782523225</v>
      </c>
      <c r="R31" s="42">
        <f t="shared" si="32"/>
        <v>14.978631784421834</v>
      </c>
    </row>
    <row r="32" spans="1:19" ht="12" customHeight="1" x14ac:dyDescent="0.2">
      <c r="B32" s="8"/>
      <c r="C32" s="8" t="s">
        <v>17</v>
      </c>
      <c r="D32" s="9">
        <f>SUM(D19)</f>
        <v>48753</v>
      </c>
      <c r="E32" s="9">
        <f t="shared" ref="E32:F32" si="41">SUM(E19)</f>
        <v>49069.547983243203</v>
      </c>
      <c r="F32" s="9">
        <f t="shared" si="41"/>
        <v>50904.381386372501</v>
      </c>
      <c r="G32" s="9">
        <f t="shared" ref="G32:H32" si="42">SUM(G19)</f>
        <v>51114.645409412602</v>
      </c>
      <c r="H32" s="9">
        <f t="shared" si="42"/>
        <v>50792.751197371399</v>
      </c>
      <c r="I32" s="9">
        <f t="shared" si="28"/>
        <v>1834.8334031292979</v>
      </c>
      <c r="J32" s="9">
        <f t="shared" si="1"/>
        <v>210.26402304010116</v>
      </c>
      <c r="K32" s="9">
        <f t="shared" si="2"/>
        <v>-321.89421204120299</v>
      </c>
      <c r="L32" s="42">
        <f t="shared" si="29"/>
        <v>3.7392506728528998</v>
      </c>
      <c r="M32" s="42">
        <f t="shared" si="30"/>
        <v>0.4130568279460331</v>
      </c>
      <c r="N32" s="42">
        <f t="shared" si="31"/>
        <v>-0.62974947681418758</v>
      </c>
      <c r="O32" s="42">
        <f t="shared" si="6"/>
        <v>4.5794456806766561</v>
      </c>
      <c r="P32" s="42">
        <f t="shared" si="32"/>
        <v>4.6052981498338363</v>
      </c>
      <c r="Q32" s="42">
        <f t="shared" si="32"/>
        <v>4.6401852646691601</v>
      </c>
      <c r="R32" s="42">
        <f t="shared" si="32"/>
        <v>4.6722717284707906</v>
      </c>
    </row>
    <row r="33" spans="1:19" s="15" customFormat="1" ht="15" customHeight="1" thickBot="1" x14ac:dyDescent="0.25">
      <c r="A33" s="1"/>
      <c r="B33" s="24" t="s">
        <v>1</v>
      </c>
      <c r="C33" s="25"/>
      <c r="D33" s="30">
        <v>1056362</v>
      </c>
      <c r="E33" s="30">
        <v>1071517.1967274589</v>
      </c>
      <c r="F33" s="30">
        <v>1105343.8828539078</v>
      </c>
      <c r="G33" s="30">
        <v>1101564.7542912711</v>
      </c>
      <c r="H33" s="30">
        <v>1087110.3854654359</v>
      </c>
      <c r="I33" s="30">
        <f>F33-E33</f>
        <v>33826.686126448913</v>
      </c>
      <c r="J33" s="30">
        <f>G33-F33</f>
        <v>-3779.1285626366735</v>
      </c>
      <c r="K33" s="30">
        <f>H33-G33</f>
        <v>-14454.368825835176</v>
      </c>
      <c r="L33" s="61">
        <f t="shared" si="29"/>
        <v>3.1568962429870133</v>
      </c>
      <c r="M33" s="61">
        <f t="shared" si="30"/>
        <v>-0.34189618464068139</v>
      </c>
      <c r="N33" s="61">
        <f t="shared" si="31"/>
        <v>-1.3121669669918663</v>
      </c>
      <c r="O33" s="61">
        <f t="shared" ref="O33" si="43">D33/D$33*100</f>
        <v>100</v>
      </c>
      <c r="P33" s="61">
        <f t="shared" si="32"/>
        <v>100</v>
      </c>
      <c r="Q33" s="61">
        <f t="shared" si="32"/>
        <v>100</v>
      </c>
      <c r="R33" s="61">
        <f t="shared" si="32"/>
        <v>100</v>
      </c>
      <c r="S33" s="1"/>
    </row>
    <row r="34" spans="1:19" ht="15" customHeight="1" x14ac:dyDescent="0.2">
      <c r="A34" s="15"/>
      <c r="B34" s="8" t="s">
        <v>49</v>
      </c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5"/>
    </row>
    <row r="35" spans="1:19" ht="13.5" customHeight="1" x14ac:dyDescent="0.2">
      <c r="B35" s="81" t="s">
        <v>39</v>
      </c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9" ht="12" customHeight="1" x14ac:dyDescent="0.2">
      <c r="B36" s="3"/>
      <c r="C36" s="3"/>
      <c r="E36" s="2"/>
      <c r="F36" s="2"/>
      <c r="G36" s="2"/>
      <c r="H36" s="2"/>
      <c r="I36" s="58"/>
      <c r="J36" s="58"/>
      <c r="K36" s="2"/>
      <c r="L36" s="2"/>
      <c r="M36" s="2"/>
      <c r="N36" s="2"/>
      <c r="O36" s="2"/>
      <c r="P36" s="2"/>
      <c r="Q36" s="2"/>
      <c r="R36" s="2"/>
    </row>
    <row r="37" spans="1:19" ht="12" customHeight="1" x14ac:dyDescent="0.2">
      <c r="B37" s="3"/>
      <c r="C37" s="8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</row>
    <row r="38" spans="1:19" s="57" customFormat="1" ht="18" customHeight="1" thickBot="1" x14ac:dyDescent="0.25">
      <c r="B38" s="55" t="s">
        <v>57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</row>
    <row r="39" spans="1:19" ht="12" customHeight="1" x14ac:dyDescent="0.2">
      <c r="B39" s="4" t="s">
        <v>47</v>
      </c>
      <c r="C39" s="4"/>
      <c r="D39" s="48"/>
      <c r="E39" s="48"/>
      <c r="F39" s="48"/>
      <c r="G39" s="48"/>
      <c r="H39" s="48" t="s">
        <v>25</v>
      </c>
      <c r="I39" s="48"/>
      <c r="J39" s="48"/>
      <c r="K39" s="48" t="s">
        <v>26</v>
      </c>
      <c r="L39" s="48"/>
      <c r="M39" s="48"/>
      <c r="N39" s="48" t="s">
        <v>26</v>
      </c>
      <c r="O39" s="48"/>
      <c r="P39" s="48"/>
      <c r="Q39" s="48"/>
      <c r="R39" s="48" t="s">
        <v>27</v>
      </c>
    </row>
    <row r="40" spans="1:19" ht="12" customHeight="1" x14ac:dyDescent="0.2">
      <c r="B40" s="40"/>
      <c r="C40" s="40"/>
      <c r="D40" s="37"/>
      <c r="E40" s="37"/>
      <c r="F40" s="37"/>
      <c r="G40" s="37"/>
      <c r="H40" s="37"/>
      <c r="I40" s="37"/>
      <c r="J40" s="37"/>
      <c r="K40" s="37" t="s">
        <v>28</v>
      </c>
      <c r="L40" s="37"/>
      <c r="M40" s="37"/>
      <c r="N40" s="37" t="s">
        <v>29</v>
      </c>
      <c r="O40" s="37"/>
      <c r="P40" s="37"/>
      <c r="Q40" s="37"/>
      <c r="R40" s="37"/>
    </row>
    <row r="41" spans="1:19" ht="12" customHeight="1" thickBot="1" x14ac:dyDescent="0.25">
      <c r="B41" s="5"/>
      <c r="C41" s="5"/>
      <c r="D41" s="66" t="s">
        <v>40</v>
      </c>
      <c r="E41" s="66">
        <v>2025</v>
      </c>
      <c r="F41" s="66">
        <v>2035</v>
      </c>
      <c r="G41" s="66">
        <v>2045</v>
      </c>
      <c r="H41" s="66">
        <v>2055</v>
      </c>
      <c r="I41" s="66" t="s">
        <v>41</v>
      </c>
      <c r="J41" s="66" t="s">
        <v>42</v>
      </c>
      <c r="K41" s="66" t="s">
        <v>43</v>
      </c>
      <c r="L41" s="66" t="s">
        <v>41</v>
      </c>
      <c r="M41" s="66" t="s">
        <v>42</v>
      </c>
      <c r="N41" s="66" t="s">
        <v>43</v>
      </c>
      <c r="O41" s="66">
        <v>2025</v>
      </c>
      <c r="P41" s="66">
        <v>2035</v>
      </c>
      <c r="Q41" s="66">
        <v>2045</v>
      </c>
      <c r="R41" s="66">
        <v>2055</v>
      </c>
    </row>
    <row r="42" spans="1:19" ht="12" customHeight="1" x14ac:dyDescent="0.2">
      <c r="B42" s="7" t="s">
        <v>0</v>
      </c>
      <c r="C42" s="8"/>
      <c r="D42" s="9"/>
      <c r="E42" s="9"/>
      <c r="F42" s="42"/>
      <c r="G42" s="42"/>
      <c r="H42" s="42"/>
      <c r="I42" s="9"/>
      <c r="J42" s="9"/>
      <c r="K42" s="9"/>
      <c r="L42" s="9"/>
      <c r="M42" s="9"/>
      <c r="N42" s="9"/>
      <c r="O42" s="9"/>
      <c r="P42" s="42"/>
      <c r="Q42" s="42"/>
      <c r="R42" s="42"/>
    </row>
    <row r="43" spans="1:19" ht="12" customHeight="1" x14ac:dyDescent="0.2">
      <c r="B43" s="8"/>
      <c r="C43" s="8" t="s">
        <v>7</v>
      </c>
      <c r="D43" s="9">
        <v>46756</v>
      </c>
      <c r="E43" s="9">
        <v>46291.865181019901</v>
      </c>
      <c r="F43" s="9">
        <v>47777.673176981298</v>
      </c>
      <c r="G43" s="9">
        <v>50311.313397622398</v>
      </c>
      <c r="H43" s="9">
        <v>52134.369485248601</v>
      </c>
      <c r="I43" s="9">
        <f>F43-E43</f>
        <v>1485.807995961397</v>
      </c>
      <c r="J43" s="9">
        <f>G43-F43</f>
        <v>2533.6402206411003</v>
      </c>
      <c r="K43" s="9">
        <f>H43-G43</f>
        <v>1823.0560876262025</v>
      </c>
      <c r="L43" s="43">
        <f>I43/E43*100</f>
        <v>3.2096524738229646</v>
      </c>
      <c r="M43" s="43">
        <f>J43/F43*100</f>
        <v>5.3029795135812039</v>
      </c>
      <c r="N43" s="43">
        <f>K43/G43*100</f>
        <v>3.623550975936868</v>
      </c>
      <c r="O43" s="43">
        <f>E43/E$66*100</f>
        <v>4.2960131544275946</v>
      </c>
      <c r="P43" s="43">
        <f>F43/F$66*100</f>
        <v>4.136785467154116</v>
      </c>
      <c r="Q43" s="43">
        <f t="shared" ref="Q43:R43" si="44">G43/G$66*100</f>
        <v>4.1870733155850974</v>
      </c>
      <c r="R43" s="43">
        <f t="shared" si="44"/>
        <v>4.2153854782745572</v>
      </c>
    </row>
    <row r="44" spans="1:19" ht="12" customHeight="1" x14ac:dyDescent="0.2">
      <c r="B44" s="8"/>
      <c r="C44" s="8" t="s">
        <v>18</v>
      </c>
      <c r="D44" s="9">
        <v>105061</v>
      </c>
      <c r="E44" s="9">
        <v>106954.14044539</v>
      </c>
      <c r="F44" s="9">
        <v>118506.28187404</v>
      </c>
      <c r="G44" s="9">
        <v>127822.01943266499</v>
      </c>
      <c r="H44" s="9">
        <v>135769.05537866001</v>
      </c>
      <c r="I44" s="9">
        <f>F44-E44</f>
        <v>11552.141428649993</v>
      </c>
      <c r="J44" s="9">
        <f t="shared" ref="J44:J66" si="45">G44-F44</f>
        <v>9315.7375586249982</v>
      </c>
      <c r="K44" s="9">
        <f t="shared" ref="K44:K66" si="46">H44-G44</f>
        <v>7947.0359459950123</v>
      </c>
      <c r="L44" s="43">
        <f t="shared" ref="L44:L52" si="47">I44/E44*100</f>
        <v>10.801023111908819</v>
      </c>
      <c r="M44" s="43">
        <f t="shared" ref="M44:M52" si="48">J44/F44*100</f>
        <v>7.8609651837078731</v>
      </c>
      <c r="N44" s="43">
        <f t="shared" ref="N44:N52" si="49">K44/G44*100</f>
        <v>6.2172667755272082</v>
      </c>
      <c r="O44" s="43">
        <f t="shared" ref="O44:O65" si="50">E44/E$66*100</f>
        <v>9.925640120076249</v>
      </c>
      <c r="P44" s="43">
        <f t="shared" ref="P44:P52" si="51">F44/F$66*100</f>
        <v>10.260756374782753</v>
      </c>
      <c r="Q44" s="43">
        <f t="shared" ref="Q44:Q52" si="52">G44/G$66*100</f>
        <v>10.637769729462157</v>
      </c>
      <c r="R44" s="43">
        <f t="shared" ref="R44:R52" si="53">H44/H$66*100</f>
        <v>10.977765917053912</v>
      </c>
    </row>
    <row r="45" spans="1:19" ht="12" customHeight="1" x14ac:dyDescent="0.2">
      <c r="B45" s="8"/>
      <c r="C45" s="8" t="s">
        <v>8</v>
      </c>
      <c r="D45" s="9">
        <v>78244</v>
      </c>
      <c r="E45" s="9">
        <v>78552.630191489894</v>
      </c>
      <c r="F45" s="9">
        <v>83374.073983631795</v>
      </c>
      <c r="G45" s="9">
        <v>87317.719437877793</v>
      </c>
      <c r="H45" s="9">
        <v>89728.3063767891</v>
      </c>
      <c r="I45" s="9">
        <f t="shared" ref="I45:I52" si="54">F45-E45</f>
        <v>4821.4437921419012</v>
      </c>
      <c r="J45" s="9">
        <f t="shared" si="45"/>
        <v>3943.6454542459978</v>
      </c>
      <c r="K45" s="9">
        <f t="shared" si="46"/>
        <v>2410.5869389113068</v>
      </c>
      <c r="L45" s="43">
        <f t="shared" si="47"/>
        <v>6.1378515020929738</v>
      </c>
      <c r="M45" s="43">
        <f t="shared" si="48"/>
        <v>4.7300620754363329</v>
      </c>
      <c r="N45" s="43">
        <f t="shared" si="49"/>
        <v>2.7607076254737954</v>
      </c>
      <c r="O45" s="43">
        <f t="shared" si="50"/>
        <v>7.289901396236889</v>
      </c>
      <c r="P45" s="43">
        <f t="shared" si="51"/>
        <v>7.2188667772772357</v>
      </c>
      <c r="Q45" s="43">
        <f t="shared" si="52"/>
        <v>7.2668683909444916</v>
      </c>
      <c r="R45" s="43">
        <f t="shared" si="53"/>
        <v>7.2550872567454725</v>
      </c>
    </row>
    <row r="46" spans="1:19" ht="15" customHeight="1" x14ac:dyDescent="0.2">
      <c r="B46" s="8"/>
      <c r="C46" s="8" t="s">
        <v>14</v>
      </c>
      <c r="D46" s="9">
        <v>84643</v>
      </c>
      <c r="E46" s="9">
        <v>84484.903941193596</v>
      </c>
      <c r="F46" s="9">
        <v>88038.386412162698</v>
      </c>
      <c r="G46" s="9">
        <v>91634.861202724205</v>
      </c>
      <c r="H46" s="9">
        <v>94131.182869013894</v>
      </c>
      <c r="I46" s="9">
        <f t="shared" si="54"/>
        <v>3553.482470969102</v>
      </c>
      <c r="J46" s="9">
        <f t="shared" si="45"/>
        <v>3596.4747905615077</v>
      </c>
      <c r="K46" s="9">
        <f t="shared" si="46"/>
        <v>2496.3216662896884</v>
      </c>
      <c r="L46" s="43">
        <f t="shared" si="47"/>
        <v>4.2060561179575133</v>
      </c>
      <c r="M46" s="43">
        <f t="shared" si="48"/>
        <v>4.0851212035215658</v>
      </c>
      <c r="N46" s="43">
        <f t="shared" si="49"/>
        <v>2.7242052135235575</v>
      </c>
      <c r="O46" s="43">
        <f t="shared" si="50"/>
        <v>7.8404328117401416</v>
      </c>
      <c r="P46" s="43">
        <f t="shared" si="51"/>
        <v>7.6227219377648172</v>
      </c>
      <c r="Q46" s="43">
        <f t="shared" si="52"/>
        <v>7.6261551569314161</v>
      </c>
      <c r="R46" s="43">
        <f t="shared" si="53"/>
        <v>7.6110869899581726</v>
      </c>
    </row>
    <row r="47" spans="1:19" ht="12" customHeight="1" x14ac:dyDescent="0.2">
      <c r="B47" s="8"/>
      <c r="C47" s="8" t="s">
        <v>15</v>
      </c>
      <c r="D47" s="9">
        <v>99561</v>
      </c>
      <c r="E47" s="9">
        <v>99404.5259234689</v>
      </c>
      <c r="F47" s="9">
        <v>100797.422459318</v>
      </c>
      <c r="G47" s="9">
        <v>101595.678686798</v>
      </c>
      <c r="H47" s="9">
        <v>101638.450656427</v>
      </c>
      <c r="I47" s="9">
        <f t="shared" si="54"/>
        <v>1392.8965358490968</v>
      </c>
      <c r="J47" s="9">
        <f t="shared" si="45"/>
        <v>798.25622748000023</v>
      </c>
      <c r="K47" s="9">
        <f t="shared" si="46"/>
        <v>42.771969629000523</v>
      </c>
      <c r="L47" s="43">
        <f t="shared" si="47"/>
        <v>1.4012405601345372</v>
      </c>
      <c r="M47" s="43">
        <f t="shared" si="48"/>
        <v>0.79194111119476074</v>
      </c>
      <c r="N47" s="43">
        <f t="shared" si="49"/>
        <v>4.2100185934934448E-2</v>
      </c>
      <c r="O47" s="43">
        <f t="shared" si="50"/>
        <v>9.2250150065664869</v>
      </c>
      <c r="P47" s="43">
        <f t="shared" si="51"/>
        <v>8.7274512262601167</v>
      </c>
      <c r="Q47" s="43">
        <f t="shared" si="52"/>
        <v>8.4551272165427598</v>
      </c>
      <c r="R47" s="43">
        <f t="shared" si="53"/>
        <v>8.2180959156445912</v>
      </c>
    </row>
    <row r="48" spans="1:19" ht="12" customHeight="1" x14ac:dyDescent="0.2">
      <c r="B48" s="8"/>
      <c r="C48" s="8" t="s">
        <v>10</v>
      </c>
      <c r="D48" s="9">
        <v>425694</v>
      </c>
      <c r="E48" s="9">
        <v>442917.875997786</v>
      </c>
      <c r="F48" s="9">
        <v>485227.48326806701</v>
      </c>
      <c r="G48" s="9">
        <v>505843.679183534</v>
      </c>
      <c r="H48" s="9">
        <v>522375.84462269902</v>
      </c>
      <c r="I48" s="9">
        <f t="shared" si="54"/>
        <v>42309.607270281005</v>
      </c>
      <c r="J48" s="9">
        <f t="shared" si="45"/>
        <v>20616.195915466989</v>
      </c>
      <c r="K48" s="9">
        <f t="shared" si="46"/>
        <v>16532.165439165023</v>
      </c>
      <c r="L48" s="43">
        <f t="shared" si="47"/>
        <v>9.5524722670015905</v>
      </c>
      <c r="M48" s="43">
        <f t="shared" si="48"/>
        <v>4.2487692116312878</v>
      </c>
      <c r="N48" s="43">
        <f t="shared" si="49"/>
        <v>3.2682360419821905</v>
      </c>
      <c r="O48" s="43">
        <f t="shared" si="50"/>
        <v>41.104004217090328</v>
      </c>
      <c r="P48" s="43">
        <f t="shared" si="51"/>
        <v>42.012971071479271</v>
      </c>
      <c r="Q48" s="43">
        <f t="shared" si="52"/>
        <v>42.097978127258678</v>
      </c>
      <c r="R48" s="43">
        <f t="shared" si="53"/>
        <v>42.237310460750685</v>
      </c>
    </row>
    <row r="49" spans="2:18" ht="15" customHeight="1" x14ac:dyDescent="0.2">
      <c r="B49" s="8"/>
      <c r="C49" s="8" t="s">
        <v>19</v>
      </c>
      <c r="D49" s="9">
        <v>109442</v>
      </c>
      <c r="E49" s="9">
        <v>111046.588987632</v>
      </c>
      <c r="F49" s="9">
        <v>117965.33419922501</v>
      </c>
      <c r="G49" s="9">
        <v>121858.102994438</v>
      </c>
      <c r="H49" s="9">
        <v>124452.279918777</v>
      </c>
      <c r="I49" s="9">
        <f t="shared" si="54"/>
        <v>6918.7452115930064</v>
      </c>
      <c r="J49" s="9">
        <f t="shared" si="45"/>
        <v>3892.7687952129927</v>
      </c>
      <c r="K49" s="9">
        <f t="shared" si="46"/>
        <v>2594.1769243390008</v>
      </c>
      <c r="L49" s="43">
        <f t="shared" si="47"/>
        <v>6.2304887297020839</v>
      </c>
      <c r="M49" s="43">
        <f t="shared" si="48"/>
        <v>3.299926051698133</v>
      </c>
      <c r="N49" s="43">
        <f t="shared" si="49"/>
        <v>2.1288505734061913</v>
      </c>
      <c r="O49" s="43">
        <f t="shared" si="50"/>
        <v>10.305430666483053</v>
      </c>
      <c r="P49" s="43">
        <f t="shared" si="51"/>
        <v>10.213918922666238</v>
      </c>
      <c r="Q49" s="43">
        <f t="shared" si="52"/>
        <v>10.141432947762086</v>
      </c>
      <c r="R49" s="43">
        <f t="shared" si="53"/>
        <v>10.062734788731113</v>
      </c>
    </row>
    <row r="50" spans="2:18" ht="12" customHeight="1" x14ac:dyDescent="0.2">
      <c r="B50" s="8"/>
      <c r="C50" s="8" t="s">
        <v>20</v>
      </c>
      <c r="D50" s="9">
        <v>16788</v>
      </c>
      <c r="E50" s="9">
        <v>16955.885898177901</v>
      </c>
      <c r="F50" s="9">
        <v>17874.2804289044</v>
      </c>
      <c r="G50" s="9">
        <v>17946.457509252901</v>
      </c>
      <c r="H50" s="9">
        <v>18105.0261255804</v>
      </c>
      <c r="I50" s="9">
        <f t="shared" si="54"/>
        <v>918.39453072649849</v>
      </c>
      <c r="J50" s="9">
        <f t="shared" si="45"/>
        <v>72.177080348501477</v>
      </c>
      <c r="K50" s="9">
        <f t="shared" si="46"/>
        <v>158.5686163274986</v>
      </c>
      <c r="L50" s="43">
        <f t="shared" si="47"/>
        <v>5.4163759784747683</v>
      </c>
      <c r="M50" s="43">
        <f t="shared" si="48"/>
        <v>0.40380411751728096</v>
      </c>
      <c r="N50" s="43">
        <f t="shared" si="49"/>
        <v>0.88356499462773197</v>
      </c>
      <c r="O50" s="43">
        <f t="shared" si="50"/>
        <v>1.5735531195103327</v>
      </c>
      <c r="P50" s="43">
        <f t="shared" si="51"/>
        <v>1.5476279734307643</v>
      </c>
      <c r="Q50" s="43">
        <f t="shared" si="52"/>
        <v>1.4935633413582425</v>
      </c>
      <c r="R50" s="43">
        <f t="shared" si="53"/>
        <v>1.4639030828817774</v>
      </c>
    </row>
    <row r="51" spans="2:18" ht="12" customHeight="1" x14ac:dyDescent="0.2">
      <c r="B51" s="8"/>
      <c r="C51" s="8" t="s">
        <v>21</v>
      </c>
      <c r="D51" s="9">
        <v>41420</v>
      </c>
      <c r="E51" s="9">
        <v>41458.422405684301</v>
      </c>
      <c r="F51" s="9">
        <v>41872.558098396301</v>
      </c>
      <c r="G51" s="9">
        <v>41580.842956721201</v>
      </c>
      <c r="H51" s="9">
        <v>41166.459840913201</v>
      </c>
      <c r="I51" s="9">
        <f t="shared" si="54"/>
        <v>414.13569271199958</v>
      </c>
      <c r="J51" s="9">
        <f t="shared" si="45"/>
        <v>-291.71514167510031</v>
      </c>
      <c r="K51" s="9">
        <f t="shared" si="46"/>
        <v>-414.38311580799927</v>
      </c>
      <c r="L51" s="43">
        <f t="shared" si="47"/>
        <v>0.99891811767352268</v>
      </c>
      <c r="M51" s="43">
        <f t="shared" si="48"/>
        <v>-0.69667380003294532</v>
      </c>
      <c r="N51" s="43">
        <f t="shared" si="49"/>
        <v>-0.99657218647371759</v>
      </c>
      <c r="O51" s="43">
        <f t="shared" si="50"/>
        <v>3.8474562932422214</v>
      </c>
      <c r="P51" s="43">
        <f t="shared" si="51"/>
        <v>3.6254965613827004</v>
      </c>
      <c r="Q51" s="43">
        <f t="shared" si="52"/>
        <v>3.4604947918503273</v>
      </c>
      <c r="R51" s="43">
        <f t="shared" si="53"/>
        <v>3.3285623038839898</v>
      </c>
    </row>
    <row r="52" spans="2:18" ht="15" customHeight="1" x14ac:dyDescent="0.2">
      <c r="B52" s="10"/>
      <c r="C52" s="10" t="s">
        <v>22</v>
      </c>
      <c r="D52" s="11">
        <v>48753</v>
      </c>
      <c r="E52" s="11">
        <v>49487.244709446597</v>
      </c>
      <c r="F52" s="11">
        <v>53513.349640806002</v>
      </c>
      <c r="G52" s="11">
        <v>55675.961151310999</v>
      </c>
      <c r="H52" s="11">
        <v>57263.011173656698</v>
      </c>
      <c r="I52" s="11">
        <f t="shared" si="54"/>
        <v>4026.1049313594049</v>
      </c>
      <c r="J52" s="11">
        <f t="shared" si="45"/>
        <v>2162.6115105049976</v>
      </c>
      <c r="K52" s="11">
        <f t="shared" si="46"/>
        <v>1587.0500223456984</v>
      </c>
      <c r="L52" s="62">
        <f t="shared" si="47"/>
        <v>8.1356417294957293</v>
      </c>
      <c r="M52" s="62">
        <f t="shared" si="48"/>
        <v>4.041256107160077</v>
      </c>
      <c r="N52" s="62">
        <f t="shared" si="49"/>
        <v>2.8505121232349451</v>
      </c>
      <c r="O52" s="62">
        <f t="shared" si="50"/>
        <v>4.5925532146267258</v>
      </c>
      <c r="P52" s="62">
        <f t="shared" si="51"/>
        <v>4.6334036878019864</v>
      </c>
      <c r="Q52" s="62">
        <f t="shared" si="52"/>
        <v>4.6335369823047303</v>
      </c>
      <c r="R52" s="62">
        <f t="shared" si="53"/>
        <v>4.6300678060757239</v>
      </c>
    </row>
    <row r="53" spans="2:18" ht="12" customHeight="1" x14ac:dyDescent="0.2">
      <c r="B53" s="7" t="s">
        <v>6</v>
      </c>
      <c r="C53" s="8"/>
      <c r="D53" s="9"/>
      <c r="E53" s="9"/>
      <c r="F53" s="9"/>
      <c r="G53" s="9"/>
      <c r="H53" s="9"/>
      <c r="I53" s="9"/>
      <c r="J53" s="9"/>
      <c r="K53" s="9"/>
      <c r="L53" s="43"/>
      <c r="M53" s="43"/>
      <c r="N53" s="43"/>
      <c r="O53" s="43"/>
      <c r="P53" s="43"/>
      <c r="Q53" s="43"/>
      <c r="R53" s="43"/>
    </row>
    <row r="54" spans="2:18" ht="12" customHeight="1" x14ac:dyDescent="0.2">
      <c r="B54" s="8"/>
      <c r="C54" s="8" t="s">
        <v>7</v>
      </c>
      <c r="D54" s="9">
        <f>D43</f>
        <v>46756</v>
      </c>
      <c r="E54" s="9">
        <f t="shared" ref="E54:H54" si="55">E43</f>
        <v>46291.865181019901</v>
      </c>
      <c r="F54" s="9">
        <f t="shared" si="55"/>
        <v>47777.673176981298</v>
      </c>
      <c r="G54" s="9">
        <f t="shared" si="55"/>
        <v>50311.313397622398</v>
      </c>
      <c r="H54" s="9">
        <f t="shared" si="55"/>
        <v>52134.369485248601</v>
      </c>
      <c r="I54" s="9">
        <f t="shared" ref="I54:I58" si="56">F54-E54</f>
        <v>1485.807995961397</v>
      </c>
      <c r="J54" s="9">
        <f t="shared" si="45"/>
        <v>2533.6402206411003</v>
      </c>
      <c r="K54" s="9">
        <f t="shared" si="46"/>
        <v>1823.0560876262025</v>
      </c>
      <c r="L54" s="43">
        <f t="shared" ref="L54:L58" si="57">I54/E54*100</f>
        <v>3.2096524738229646</v>
      </c>
      <c r="M54" s="43">
        <f t="shared" ref="M54:M58" si="58">J54/F54*100</f>
        <v>5.3029795135812039</v>
      </c>
      <c r="N54" s="43">
        <f t="shared" ref="N54:N58" si="59">K54/G54*100</f>
        <v>3.623550975936868</v>
      </c>
      <c r="O54" s="43">
        <f t="shared" si="50"/>
        <v>4.2960131544275946</v>
      </c>
      <c r="P54" s="43">
        <f t="shared" ref="P54:R58" si="60">F54/F$66*100</f>
        <v>4.136785467154116</v>
      </c>
      <c r="Q54" s="43">
        <f t="shared" si="60"/>
        <v>4.1870733155850974</v>
      </c>
      <c r="R54" s="43">
        <f t="shared" si="60"/>
        <v>4.2153854782745572</v>
      </c>
    </row>
    <row r="55" spans="2:18" ht="12" customHeight="1" x14ac:dyDescent="0.2">
      <c r="B55" s="8"/>
      <c r="C55" s="8" t="s">
        <v>8</v>
      </c>
      <c r="D55" s="9">
        <f>SUM(D44:D45)</f>
        <v>183305</v>
      </c>
      <c r="E55" s="9">
        <f t="shared" ref="E55" si="61">SUM(E44:E45)</f>
        <v>185506.7706368799</v>
      </c>
      <c r="F55" s="9">
        <f t="shared" ref="F55:H55" si="62">SUM(F44:F45)</f>
        <v>201880.35585767179</v>
      </c>
      <c r="G55" s="9">
        <f t="shared" si="62"/>
        <v>215139.73887054279</v>
      </c>
      <c r="H55" s="9">
        <f t="shared" si="62"/>
        <v>225497.36175544909</v>
      </c>
      <c r="I55" s="9">
        <f t="shared" si="56"/>
        <v>16373.585220791894</v>
      </c>
      <c r="J55" s="9">
        <f t="shared" si="45"/>
        <v>13259.383012870996</v>
      </c>
      <c r="K55" s="9">
        <f t="shared" si="46"/>
        <v>10357.622884906305</v>
      </c>
      <c r="L55" s="43">
        <f t="shared" si="57"/>
        <v>8.8264084187214689</v>
      </c>
      <c r="M55" s="43">
        <f t="shared" si="58"/>
        <v>6.5679411731466475</v>
      </c>
      <c r="N55" s="43">
        <f t="shared" si="59"/>
        <v>4.8143699249997018</v>
      </c>
      <c r="O55" s="43">
        <f t="shared" si="50"/>
        <v>17.215541516313138</v>
      </c>
      <c r="P55" s="43">
        <f t="shared" si="60"/>
        <v>17.47962315205999</v>
      </c>
      <c r="Q55" s="43">
        <f t="shared" si="60"/>
        <v>17.904638120406648</v>
      </c>
      <c r="R55" s="43">
        <f t="shared" si="60"/>
        <v>18.232853173799381</v>
      </c>
    </row>
    <row r="56" spans="2:18" ht="12" customHeight="1" x14ac:dyDescent="0.2">
      <c r="B56" s="8"/>
      <c r="C56" s="8" t="s">
        <v>9</v>
      </c>
      <c r="D56" s="9">
        <f>SUM(D46:D47)</f>
        <v>184204</v>
      </c>
      <c r="E56" s="9">
        <f t="shared" ref="E56" si="63">SUM(E46:E47)</f>
        <v>183889.4298646625</v>
      </c>
      <c r="F56" s="9">
        <f t="shared" ref="F56:H56" si="64">SUM(F46:F47)</f>
        <v>188835.80887148069</v>
      </c>
      <c r="G56" s="9">
        <f t="shared" si="64"/>
        <v>193230.53988952219</v>
      </c>
      <c r="H56" s="9">
        <f t="shared" si="64"/>
        <v>195769.63352544088</v>
      </c>
      <c r="I56" s="9">
        <f t="shared" si="56"/>
        <v>4946.3790068181988</v>
      </c>
      <c r="J56" s="9">
        <f t="shared" si="45"/>
        <v>4394.7310180414934</v>
      </c>
      <c r="K56" s="9">
        <f t="shared" si="46"/>
        <v>2539.093635918689</v>
      </c>
      <c r="L56" s="43">
        <f t="shared" si="57"/>
        <v>2.6898658669280753</v>
      </c>
      <c r="M56" s="43">
        <f t="shared" si="58"/>
        <v>2.3272762959023798</v>
      </c>
      <c r="N56" s="43">
        <f t="shared" si="59"/>
        <v>1.3140229475994802</v>
      </c>
      <c r="O56" s="43">
        <f t="shared" si="50"/>
        <v>17.065447818306627</v>
      </c>
      <c r="P56" s="43">
        <f t="shared" si="60"/>
        <v>16.350173164024934</v>
      </c>
      <c r="Q56" s="43">
        <f t="shared" si="60"/>
        <v>16.081282373474178</v>
      </c>
      <c r="R56" s="43">
        <f t="shared" si="60"/>
        <v>15.829182905602762</v>
      </c>
    </row>
    <row r="57" spans="2:18" ht="15" customHeight="1" x14ac:dyDescent="0.2">
      <c r="B57" s="8"/>
      <c r="C57" s="8" t="s">
        <v>10</v>
      </c>
      <c r="D57" s="9">
        <f>SUM(D48)</f>
        <v>425694</v>
      </c>
      <c r="E57" s="9">
        <f t="shared" ref="E57" si="65">SUM(E48)</f>
        <v>442917.875997786</v>
      </c>
      <c r="F57" s="9">
        <f t="shared" ref="F57:H57" si="66">SUM(F48)</f>
        <v>485227.48326806701</v>
      </c>
      <c r="G57" s="9">
        <f t="shared" si="66"/>
        <v>505843.679183534</v>
      </c>
      <c r="H57" s="9">
        <f t="shared" si="66"/>
        <v>522375.84462269902</v>
      </c>
      <c r="I57" s="9">
        <f t="shared" si="56"/>
        <v>42309.607270281005</v>
      </c>
      <c r="J57" s="9">
        <f t="shared" si="45"/>
        <v>20616.195915466989</v>
      </c>
      <c r="K57" s="9">
        <f t="shared" si="46"/>
        <v>16532.165439165023</v>
      </c>
      <c r="L57" s="43">
        <f t="shared" si="57"/>
        <v>9.5524722670015905</v>
      </c>
      <c r="M57" s="43">
        <f t="shared" si="58"/>
        <v>4.2487692116312878</v>
      </c>
      <c r="N57" s="43">
        <f t="shared" si="59"/>
        <v>3.2682360419821905</v>
      </c>
      <c r="O57" s="43">
        <f t="shared" si="50"/>
        <v>41.104004217090328</v>
      </c>
      <c r="P57" s="43">
        <f t="shared" si="60"/>
        <v>42.012971071479271</v>
      </c>
      <c r="Q57" s="43">
        <f t="shared" si="60"/>
        <v>42.097978127258678</v>
      </c>
      <c r="R57" s="43">
        <f t="shared" si="60"/>
        <v>42.237310460750685</v>
      </c>
    </row>
    <row r="58" spans="2:18" ht="12" customHeight="1" x14ac:dyDescent="0.2">
      <c r="B58" s="10"/>
      <c r="C58" s="10" t="s">
        <v>11</v>
      </c>
      <c r="D58" s="11">
        <f>SUM(D49:D52)</f>
        <v>216403</v>
      </c>
      <c r="E58" s="11">
        <f t="shared" ref="E58" si="67">SUM(E49:E52)</f>
        <v>218948.1420009408</v>
      </c>
      <c r="F58" s="11">
        <f t="shared" ref="F58:H58" si="68">SUM(F49:F52)</f>
        <v>231225.52236733169</v>
      </c>
      <c r="G58" s="11">
        <f t="shared" si="68"/>
        <v>237061.36461172311</v>
      </c>
      <c r="H58" s="11">
        <f t="shared" si="68"/>
        <v>240986.77705892731</v>
      </c>
      <c r="I58" s="11">
        <f t="shared" si="56"/>
        <v>12277.380366390891</v>
      </c>
      <c r="J58" s="11">
        <f t="shared" si="45"/>
        <v>5835.8422443914169</v>
      </c>
      <c r="K58" s="11">
        <f t="shared" si="46"/>
        <v>3925.4124472042022</v>
      </c>
      <c r="L58" s="62">
        <f t="shared" si="57"/>
        <v>5.607437566808918</v>
      </c>
      <c r="M58" s="62">
        <f t="shared" si="58"/>
        <v>2.5238746071986053</v>
      </c>
      <c r="N58" s="62">
        <f t="shared" si="59"/>
        <v>1.6558634316618976</v>
      </c>
      <c r="O58" s="62">
        <f t="shared" si="50"/>
        <v>20.318993293862334</v>
      </c>
      <c r="P58" s="62">
        <f t="shared" si="60"/>
        <v>20.020447145281686</v>
      </c>
      <c r="Q58" s="62">
        <f t="shared" si="60"/>
        <v>19.729028063275386</v>
      </c>
      <c r="R58" s="62">
        <f t="shared" si="60"/>
        <v>19.485267981572605</v>
      </c>
    </row>
    <row r="59" spans="2:18" ht="12" customHeight="1" x14ac:dyDescent="0.2">
      <c r="B59" s="7" t="s">
        <v>12</v>
      </c>
      <c r="C59" s="8"/>
      <c r="D59" s="9"/>
      <c r="E59" s="9"/>
      <c r="F59" s="9"/>
      <c r="G59" s="9"/>
      <c r="H59" s="9"/>
      <c r="I59" s="9"/>
      <c r="J59" s="9"/>
      <c r="K59" s="9"/>
      <c r="L59" s="43"/>
      <c r="M59" s="43"/>
      <c r="N59" s="43"/>
      <c r="O59" s="43"/>
      <c r="P59" s="43"/>
      <c r="Q59" s="43"/>
      <c r="R59" s="43"/>
    </row>
    <row r="60" spans="2:18" ht="12" customHeight="1" x14ac:dyDescent="0.2">
      <c r="B60" s="8"/>
      <c r="C60" s="8" t="s">
        <v>13</v>
      </c>
      <c r="D60" s="9">
        <f>SUM(D43:D45)</f>
        <v>230061</v>
      </c>
      <c r="E60" s="9">
        <f t="shared" ref="E60" si="69">SUM(E43:E45)</f>
        <v>231798.63581789978</v>
      </c>
      <c r="F60" s="9">
        <f t="shared" ref="F60:H60" si="70">SUM(F43:F45)</f>
        <v>249658.0290346531</v>
      </c>
      <c r="G60" s="9">
        <f t="shared" si="70"/>
        <v>265451.05226816516</v>
      </c>
      <c r="H60" s="9">
        <f t="shared" si="70"/>
        <v>277631.73124069773</v>
      </c>
      <c r="I60" s="9">
        <f t="shared" ref="I60:I66" si="71">F60-E60</f>
        <v>17859.39321675332</v>
      </c>
      <c r="J60" s="9">
        <f t="shared" si="45"/>
        <v>15793.023233512067</v>
      </c>
      <c r="K60" s="9">
        <f t="shared" si="46"/>
        <v>12180.678972532565</v>
      </c>
      <c r="L60" s="43">
        <f t="shared" ref="L60:L66" si="72">I60/E60*100</f>
        <v>7.7047016060886566</v>
      </c>
      <c r="M60" s="43">
        <f t="shared" ref="M60:M66" si="73">J60/F60*100</f>
        <v>6.3258623384068926</v>
      </c>
      <c r="N60" s="43">
        <f t="shared" ref="N60:N66" si="74">K60/G60*100</f>
        <v>4.5886723252569155</v>
      </c>
      <c r="O60" s="43">
        <f t="shared" si="50"/>
        <v>21.511554670740733</v>
      </c>
      <c r="P60" s="43">
        <f>F60/F$66*100</f>
        <v>21.616408619214106</v>
      </c>
      <c r="Q60" s="43">
        <f>G60/G$66*100</f>
        <v>22.091711435991744</v>
      </c>
      <c r="R60" s="43">
        <f t="shared" ref="P60:R66" si="75">H60/H$66*100</f>
        <v>22.448238652073943</v>
      </c>
    </row>
    <row r="61" spans="2:18" ht="12" customHeight="1" x14ac:dyDescent="0.2">
      <c r="B61" s="8"/>
      <c r="C61" s="8" t="s">
        <v>14</v>
      </c>
      <c r="D61" s="9">
        <f>SUM(D46)</f>
        <v>84643</v>
      </c>
      <c r="E61" s="9">
        <f t="shared" ref="E61" si="76">SUM(E46)</f>
        <v>84484.903941193596</v>
      </c>
      <c r="F61" s="9">
        <f t="shared" ref="F61:H61" si="77">SUM(F46)</f>
        <v>88038.386412162698</v>
      </c>
      <c r="G61" s="9">
        <f t="shared" si="77"/>
        <v>91634.861202724205</v>
      </c>
      <c r="H61" s="9">
        <f t="shared" si="77"/>
        <v>94131.182869013894</v>
      </c>
      <c r="I61" s="9">
        <f t="shared" si="71"/>
        <v>3553.482470969102</v>
      </c>
      <c r="J61" s="9">
        <f t="shared" si="45"/>
        <v>3596.4747905615077</v>
      </c>
      <c r="K61" s="9">
        <f t="shared" si="46"/>
        <v>2496.3216662896884</v>
      </c>
      <c r="L61" s="43">
        <f t="shared" si="72"/>
        <v>4.2060561179575133</v>
      </c>
      <c r="M61" s="43">
        <f t="shared" si="73"/>
        <v>4.0851212035215658</v>
      </c>
      <c r="N61" s="43">
        <f t="shared" si="74"/>
        <v>2.7242052135235575</v>
      </c>
      <c r="O61" s="43">
        <f t="shared" si="50"/>
        <v>7.8404328117401416</v>
      </c>
      <c r="P61" s="43">
        <f t="shared" si="75"/>
        <v>7.6227219377648172</v>
      </c>
      <c r="Q61" s="43">
        <f t="shared" si="75"/>
        <v>7.6261551569314161</v>
      </c>
      <c r="R61" s="43">
        <f t="shared" si="75"/>
        <v>7.6110869899581726</v>
      </c>
    </row>
    <row r="62" spans="2:18" ht="12" customHeight="1" x14ac:dyDescent="0.2">
      <c r="B62" s="8"/>
      <c r="C62" s="8" t="s">
        <v>15</v>
      </c>
      <c r="D62" s="9">
        <f>SUM(D47)</f>
        <v>99561</v>
      </c>
      <c r="E62" s="9">
        <f t="shared" ref="E62" si="78">SUM(E47)</f>
        <v>99404.5259234689</v>
      </c>
      <c r="F62" s="9">
        <f t="shared" ref="F62:H62" si="79">SUM(F47)</f>
        <v>100797.422459318</v>
      </c>
      <c r="G62" s="9">
        <f t="shared" si="79"/>
        <v>101595.678686798</v>
      </c>
      <c r="H62" s="9">
        <f t="shared" si="79"/>
        <v>101638.450656427</v>
      </c>
      <c r="I62" s="9">
        <f t="shared" si="71"/>
        <v>1392.8965358490968</v>
      </c>
      <c r="J62" s="9">
        <f t="shared" si="45"/>
        <v>798.25622748000023</v>
      </c>
      <c r="K62" s="9">
        <f t="shared" si="46"/>
        <v>42.771969629000523</v>
      </c>
      <c r="L62" s="43">
        <f t="shared" si="72"/>
        <v>1.4012405601345372</v>
      </c>
      <c r="M62" s="43">
        <f t="shared" si="73"/>
        <v>0.79194111119476074</v>
      </c>
      <c r="N62" s="43">
        <f t="shared" si="74"/>
        <v>4.2100185934934448E-2</v>
      </c>
      <c r="O62" s="43">
        <f t="shared" si="50"/>
        <v>9.2250150065664869</v>
      </c>
      <c r="P62" s="43">
        <f t="shared" si="75"/>
        <v>8.7274512262601167</v>
      </c>
      <c r="Q62" s="43">
        <f t="shared" si="75"/>
        <v>8.4551272165427598</v>
      </c>
      <c r="R62" s="43">
        <f t="shared" si="75"/>
        <v>8.2180959156445912</v>
      </c>
    </row>
    <row r="63" spans="2:18" ht="15" customHeight="1" x14ac:dyDescent="0.2">
      <c r="B63" s="8"/>
      <c r="C63" s="8" t="s">
        <v>10</v>
      </c>
      <c r="D63" s="9">
        <f>SUM(D48)</f>
        <v>425694</v>
      </c>
      <c r="E63" s="9">
        <f t="shared" ref="E63" si="80">SUM(E48)</f>
        <v>442917.875997786</v>
      </c>
      <c r="F63" s="9">
        <f t="shared" ref="F63:H63" si="81">SUM(F48)</f>
        <v>485227.48326806701</v>
      </c>
      <c r="G63" s="9">
        <f t="shared" si="81"/>
        <v>505843.679183534</v>
      </c>
      <c r="H63" s="9">
        <f t="shared" si="81"/>
        <v>522375.84462269902</v>
      </c>
      <c r="I63" s="9">
        <f t="shared" si="71"/>
        <v>42309.607270281005</v>
      </c>
      <c r="J63" s="9">
        <f t="shared" si="45"/>
        <v>20616.195915466989</v>
      </c>
      <c r="K63" s="9">
        <f t="shared" si="46"/>
        <v>16532.165439165023</v>
      </c>
      <c r="L63" s="43">
        <f t="shared" si="72"/>
        <v>9.5524722670015905</v>
      </c>
      <c r="M63" s="43">
        <f t="shared" si="73"/>
        <v>4.2487692116312878</v>
      </c>
      <c r="N63" s="43">
        <f t="shared" si="74"/>
        <v>3.2682360419821905</v>
      </c>
      <c r="O63" s="43">
        <f t="shared" si="50"/>
        <v>41.104004217090328</v>
      </c>
      <c r="P63" s="43">
        <f t="shared" si="75"/>
        <v>42.012971071479271</v>
      </c>
      <c r="Q63" s="43">
        <f t="shared" si="75"/>
        <v>42.097978127258678</v>
      </c>
      <c r="R63" s="43">
        <f t="shared" si="75"/>
        <v>42.237310460750685</v>
      </c>
    </row>
    <row r="64" spans="2:18" ht="12" customHeight="1" x14ac:dyDescent="0.2">
      <c r="B64" s="8"/>
      <c r="C64" s="8" t="s">
        <v>16</v>
      </c>
      <c r="D64" s="9">
        <f>SUM(D49:D51)</f>
        <v>167650</v>
      </c>
      <c r="E64" s="9">
        <f t="shared" ref="E64" si="82">SUM(E49:E51)</f>
        <v>169460.89729149421</v>
      </c>
      <c r="F64" s="9">
        <f t="shared" ref="F64:H64" si="83">SUM(F49:F51)</f>
        <v>177712.17272652569</v>
      </c>
      <c r="G64" s="9">
        <f t="shared" si="83"/>
        <v>181385.40346041211</v>
      </c>
      <c r="H64" s="9">
        <f t="shared" si="83"/>
        <v>183723.76588527061</v>
      </c>
      <c r="I64" s="9">
        <f t="shared" si="71"/>
        <v>8251.275435031479</v>
      </c>
      <c r="J64" s="9">
        <f t="shared" si="45"/>
        <v>3673.2307338864193</v>
      </c>
      <c r="K64" s="9">
        <f t="shared" si="46"/>
        <v>2338.3624248584965</v>
      </c>
      <c r="L64" s="43">
        <f t="shared" si="72"/>
        <v>4.869132388009394</v>
      </c>
      <c r="M64" s="43">
        <f t="shared" si="73"/>
        <v>2.0669550529546505</v>
      </c>
      <c r="N64" s="43">
        <f t="shared" si="74"/>
        <v>1.2891679155257114</v>
      </c>
      <c r="O64" s="43">
        <f t="shared" si="50"/>
        <v>15.726440079235607</v>
      </c>
      <c r="P64" s="43">
        <f t="shared" si="75"/>
        <v>15.387043457479702</v>
      </c>
      <c r="Q64" s="43">
        <f t="shared" si="75"/>
        <v>15.095491080970657</v>
      </c>
      <c r="R64" s="43">
        <f t="shared" si="75"/>
        <v>14.855200175496879</v>
      </c>
    </row>
    <row r="65" spans="1:19" ht="12" customHeight="1" x14ac:dyDescent="0.2">
      <c r="B65" s="10"/>
      <c r="C65" s="10" t="s">
        <v>17</v>
      </c>
      <c r="D65" s="11">
        <f>SUM(D52)</f>
        <v>48753</v>
      </c>
      <c r="E65" s="11">
        <f t="shared" ref="E65" si="84">SUM(E52)</f>
        <v>49487.244709446597</v>
      </c>
      <c r="F65" s="11">
        <f t="shared" ref="F65:H65" si="85">SUM(F52)</f>
        <v>53513.349640806002</v>
      </c>
      <c r="G65" s="11">
        <f t="shared" si="85"/>
        <v>55675.961151310999</v>
      </c>
      <c r="H65" s="11">
        <f t="shared" si="85"/>
        <v>57263.011173656698</v>
      </c>
      <c r="I65" s="11">
        <f t="shared" si="71"/>
        <v>4026.1049313594049</v>
      </c>
      <c r="J65" s="11">
        <f t="shared" si="45"/>
        <v>2162.6115105049976</v>
      </c>
      <c r="K65" s="11">
        <f t="shared" si="46"/>
        <v>1587.0500223456984</v>
      </c>
      <c r="L65" s="62">
        <f t="shared" si="72"/>
        <v>8.1356417294957293</v>
      </c>
      <c r="M65" s="62">
        <f t="shared" si="73"/>
        <v>4.041256107160077</v>
      </c>
      <c r="N65" s="62">
        <f t="shared" si="74"/>
        <v>2.8505121232349451</v>
      </c>
      <c r="O65" s="62">
        <f t="shared" si="50"/>
        <v>4.5925532146267258</v>
      </c>
      <c r="P65" s="62">
        <f t="shared" si="75"/>
        <v>4.6334036878019864</v>
      </c>
      <c r="Q65" s="62">
        <f t="shared" si="75"/>
        <v>4.6335369823047303</v>
      </c>
      <c r="R65" s="62">
        <f t="shared" si="75"/>
        <v>4.6300678060757239</v>
      </c>
    </row>
    <row r="66" spans="1:19" ht="15" customHeight="1" thickBot="1" x14ac:dyDescent="0.25">
      <c r="B66" s="12" t="s">
        <v>1</v>
      </c>
      <c r="C66" s="13"/>
      <c r="D66" s="14">
        <v>1056362</v>
      </c>
      <c r="E66" s="14">
        <v>1077554.0836812889</v>
      </c>
      <c r="F66" s="14">
        <v>1154946.8435415325</v>
      </c>
      <c r="G66" s="14">
        <v>1201586.6359529446</v>
      </c>
      <c r="H66" s="14">
        <v>1236763.986447765</v>
      </c>
      <c r="I66" s="14">
        <f t="shared" si="71"/>
        <v>77392.759860243648</v>
      </c>
      <c r="J66" s="14">
        <f t="shared" si="45"/>
        <v>46639.792411412112</v>
      </c>
      <c r="K66" s="14">
        <f t="shared" si="46"/>
        <v>35177.350494820392</v>
      </c>
      <c r="L66" s="63">
        <f t="shared" si="72"/>
        <v>7.1822622207364128</v>
      </c>
      <c r="M66" s="63">
        <f t="shared" si="73"/>
        <v>4.0382631176683166</v>
      </c>
      <c r="N66" s="63">
        <f t="shared" si="74"/>
        <v>2.9275750447176221</v>
      </c>
      <c r="O66" s="63">
        <f t="shared" ref="O66" si="86">D66/D$66*100</f>
        <v>100</v>
      </c>
      <c r="P66" s="63">
        <f t="shared" si="75"/>
        <v>100</v>
      </c>
      <c r="Q66" s="63">
        <f t="shared" si="75"/>
        <v>100</v>
      </c>
      <c r="R66" s="63">
        <f t="shared" si="75"/>
        <v>100</v>
      </c>
    </row>
    <row r="67" spans="1:19" ht="15" customHeight="1" x14ac:dyDescent="0.2">
      <c r="B67" s="8" t="s">
        <v>49</v>
      </c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9" ht="13.5" customHeight="1" x14ac:dyDescent="0.2">
      <c r="B68" s="81" t="s">
        <v>39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9" ht="12" customHeight="1" x14ac:dyDescent="0.2">
      <c r="B69" s="3"/>
      <c r="C69" s="3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</row>
    <row r="70" spans="1:19" ht="12" customHeight="1" x14ac:dyDescent="0.2">
      <c r="B70" s="3"/>
      <c r="C70" s="8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</row>
    <row r="71" spans="1:19" s="57" customFormat="1" ht="18" customHeight="1" thickBot="1" x14ac:dyDescent="0.25">
      <c r="B71" s="55" t="s">
        <v>55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</row>
    <row r="72" spans="1:19" s="15" customFormat="1" ht="12" customHeight="1" x14ac:dyDescent="0.2">
      <c r="B72" s="26" t="s">
        <v>48</v>
      </c>
      <c r="C72" s="26"/>
      <c r="D72" s="49"/>
      <c r="E72" s="49"/>
      <c r="F72" s="49"/>
      <c r="G72" s="49"/>
      <c r="H72" s="49" t="s">
        <v>25</v>
      </c>
      <c r="I72" s="49"/>
      <c r="J72" s="49"/>
      <c r="K72" s="49" t="s">
        <v>26</v>
      </c>
      <c r="L72" s="49"/>
      <c r="M72" s="49"/>
      <c r="N72" s="49" t="s">
        <v>26</v>
      </c>
      <c r="O72" s="49"/>
      <c r="P72" s="49"/>
      <c r="Q72" s="49"/>
      <c r="R72" s="49" t="s">
        <v>27</v>
      </c>
    </row>
    <row r="73" spans="1:19" s="15" customFormat="1" ht="12" customHeight="1" x14ac:dyDescent="0.2">
      <c r="B73" s="41"/>
      <c r="C73" s="41"/>
      <c r="D73" s="38"/>
      <c r="E73" s="38"/>
      <c r="F73" s="38"/>
      <c r="G73" s="38"/>
      <c r="H73" s="38"/>
      <c r="I73" s="38"/>
      <c r="J73" s="38"/>
      <c r="K73" s="38" t="s">
        <v>28</v>
      </c>
      <c r="L73" s="38"/>
      <c r="M73" s="38"/>
      <c r="N73" s="38" t="s">
        <v>29</v>
      </c>
      <c r="O73" s="38"/>
      <c r="P73" s="38"/>
      <c r="Q73" s="38"/>
      <c r="R73" s="38"/>
    </row>
    <row r="74" spans="1:19" s="15" customFormat="1" ht="12" customHeight="1" thickBot="1" x14ac:dyDescent="0.25">
      <c r="B74" s="27"/>
      <c r="C74" s="27"/>
      <c r="D74" s="67" t="s">
        <v>40</v>
      </c>
      <c r="E74" s="67">
        <v>2025</v>
      </c>
      <c r="F74" s="67">
        <v>2035</v>
      </c>
      <c r="G74" s="67">
        <v>2045</v>
      </c>
      <c r="H74" s="67">
        <v>2055</v>
      </c>
      <c r="I74" s="67" t="s">
        <v>41</v>
      </c>
      <c r="J74" s="67" t="s">
        <v>42</v>
      </c>
      <c r="K74" s="67" t="s">
        <v>43</v>
      </c>
      <c r="L74" s="67" t="s">
        <v>41</v>
      </c>
      <c r="M74" s="67" t="s">
        <v>42</v>
      </c>
      <c r="N74" s="67" t="s">
        <v>43</v>
      </c>
      <c r="O74" s="67">
        <v>2025</v>
      </c>
      <c r="P74" s="67">
        <v>2035</v>
      </c>
      <c r="Q74" s="67">
        <v>2045</v>
      </c>
      <c r="R74" s="67">
        <v>2055</v>
      </c>
    </row>
    <row r="75" spans="1:19" s="15" customFormat="1" ht="12" customHeight="1" x14ac:dyDescent="0.2">
      <c r="B75" s="29" t="s">
        <v>0</v>
      </c>
      <c r="C75" s="17"/>
      <c r="D75" s="18"/>
      <c r="E75" s="18"/>
      <c r="F75" s="50"/>
      <c r="G75" s="50"/>
      <c r="H75" s="50"/>
      <c r="I75" s="18"/>
      <c r="J75" s="18"/>
      <c r="K75" s="18"/>
      <c r="L75" s="18"/>
      <c r="M75" s="18"/>
      <c r="N75" s="18"/>
      <c r="O75" s="18"/>
      <c r="P75" s="50"/>
      <c r="Q75" s="50"/>
      <c r="R75" s="50"/>
    </row>
    <row r="76" spans="1:19" ht="12" customHeight="1" x14ac:dyDescent="0.2">
      <c r="A76" s="15"/>
      <c r="B76" s="8"/>
      <c r="C76" s="8" t="s">
        <v>7</v>
      </c>
      <c r="D76" s="9">
        <v>46756</v>
      </c>
      <c r="E76" s="9">
        <v>46005.9755271717</v>
      </c>
      <c r="F76" s="9">
        <v>46126.493495007999</v>
      </c>
      <c r="G76" s="9">
        <v>46534.156707786802</v>
      </c>
      <c r="H76" s="9">
        <v>46336.905277749203</v>
      </c>
      <c r="I76" s="9">
        <f>F76-E76</f>
        <v>120.51796783629834</v>
      </c>
      <c r="J76" s="9">
        <f>G76-F76</f>
        <v>407.66321277880343</v>
      </c>
      <c r="K76" s="9">
        <f>H76-G76</f>
        <v>-197.25143003759877</v>
      </c>
      <c r="L76" s="43">
        <f>I76/E76*100</f>
        <v>0.26196155272290428</v>
      </c>
      <c r="M76" s="43">
        <f>J76/F76*100</f>
        <v>0.88379406690196916</v>
      </c>
      <c r="N76" s="43">
        <f>K76/G76*100</f>
        <v>-0.42388525761033435</v>
      </c>
      <c r="O76" s="43">
        <f>E76/E$99*100</f>
        <v>4.329345056853648</v>
      </c>
      <c r="P76" s="43">
        <f t="shared" ref="P76:R76" si="87">F76/F$99*100</f>
        <v>4.3496269859826864</v>
      </c>
      <c r="Q76" s="43">
        <f t="shared" si="87"/>
        <v>4.5422004286551116</v>
      </c>
      <c r="R76" s="43">
        <f t="shared" si="87"/>
        <v>4.7033837775257075</v>
      </c>
      <c r="S76" s="15"/>
    </row>
    <row r="77" spans="1:19" ht="12" customHeight="1" x14ac:dyDescent="0.2">
      <c r="B77" s="8"/>
      <c r="C77" s="8" t="s">
        <v>18</v>
      </c>
      <c r="D77" s="9">
        <v>105061</v>
      </c>
      <c r="E77" s="9">
        <v>104916.15980517</v>
      </c>
      <c r="F77" s="9">
        <v>104417.50764152801</v>
      </c>
      <c r="G77" s="9">
        <v>101714.21120087799</v>
      </c>
      <c r="H77" s="9">
        <v>98533.2477159431</v>
      </c>
      <c r="I77" s="9">
        <f>F77-E77</f>
        <v>-498.65216364199296</v>
      </c>
      <c r="J77" s="9">
        <f t="shared" ref="J77:J99" si="88">G77-F77</f>
        <v>-2703.2964406500105</v>
      </c>
      <c r="K77" s="9">
        <f t="shared" ref="K77:K99" si="89">H77-G77</f>
        <v>-3180.963484934895</v>
      </c>
      <c r="L77" s="43">
        <f t="shared" ref="L77:L85" si="90">I77/E77*100</f>
        <v>-0.4752863282148273</v>
      </c>
      <c r="M77" s="43">
        <f t="shared" ref="M77:M85" si="91">J77/F77*100</f>
        <v>-2.5889302490637878</v>
      </c>
      <c r="N77" s="43">
        <f t="shared" ref="N77:N85" si="92">K77/G77*100</f>
        <v>-3.1273540318301527</v>
      </c>
      <c r="O77" s="43">
        <f t="shared" ref="O77:O98" si="93">E77/E$99*100</f>
        <v>9.8730274194123577</v>
      </c>
      <c r="P77" s="43">
        <f t="shared" ref="P77:P85" si="94">F77/F$99*100</f>
        <v>9.846341541131812</v>
      </c>
      <c r="Q77" s="43">
        <f t="shared" ref="Q77:Q85" si="95">G77/G$99*100</f>
        <v>9.9283271988387547</v>
      </c>
      <c r="R77" s="43">
        <f t="shared" ref="R77:R85" si="96">H77/H$99*100</f>
        <v>10.001524186308371</v>
      </c>
    </row>
    <row r="78" spans="1:19" ht="12" customHeight="1" x14ac:dyDescent="0.2">
      <c r="B78" s="8"/>
      <c r="C78" s="8" t="s">
        <v>8</v>
      </c>
      <c r="D78" s="9">
        <v>78244</v>
      </c>
      <c r="E78" s="9">
        <v>77941.646938995895</v>
      </c>
      <c r="F78" s="9">
        <v>79134.119504079295</v>
      </c>
      <c r="G78" s="9">
        <v>78783.425167070294</v>
      </c>
      <c r="H78" s="9">
        <v>77349.371944316605</v>
      </c>
      <c r="I78" s="9">
        <f t="shared" ref="I78:I85" si="97">F78-E78</f>
        <v>1192.4725650834007</v>
      </c>
      <c r="J78" s="9">
        <f t="shared" si="88"/>
        <v>-350.69433700900117</v>
      </c>
      <c r="K78" s="9">
        <f t="shared" si="89"/>
        <v>-1434.0532227536896</v>
      </c>
      <c r="L78" s="43">
        <f t="shared" si="90"/>
        <v>1.5299555653689694</v>
      </c>
      <c r="M78" s="43">
        <f t="shared" si="91"/>
        <v>-0.44316451513802863</v>
      </c>
      <c r="N78" s="43">
        <f t="shared" si="92"/>
        <v>-1.8202473676570889</v>
      </c>
      <c r="O78" s="43">
        <f t="shared" si="93"/>
        <v>7.334618601861405</v>
      </c>
      <c r="P78" s="43">
        <f t="shared" si="94"/>
        <v>7.4621735932338602</v>
      </c>
      <c r="Q78" s="43">
        <f t="shared" si="95"/>
        <v>7.6900524879373977</v>
      </c>
      <c r="R78" s="43">
        <f t="shared" si="96"/>
        <v>7.8512748968455153</v>
      </c>
    </row>
    <row r="79" spans="1:19" ht="15" customHeight="1" x14ac:dyDescent="0.2">
      <c r="B79" s="8"/>
      <c r="C79" s="8" t="s">
        <v>14</v>
      </c>
      <c r="D79" s="9">
        <v>84643</v>
      </c>
      <c r="E79" s="9">
        <v>83655.606449545696</v>
      </c>
      <c r="F79" s="9">
        <v>82755.332520291195</v>
      </c>
      <c r="G79" s="9">
        <v>81300.007537976097</v>
      </c>
      <c r="H79" s="9">
        <v>79345.753876866103</v>
      </c>
      <c r="I79" s="9">
        <f t="shared" si="97"/>
        <v>-900.27392925450113</v>
      </c>
      <c r="J79" s="9">
        <f t="shared" si="88"/>
        <v>-1455.3249823150982</v>
      </c>
      <c r="K79" s="9">
        <f t="shared" si="89"/>
        <v>-1954.2536611099931</v>
      </c>
      <c r="L79" s="43">
        <f t="shared" si="90"/>
        <v>-1.0761668792604757</v>
      </c>
      <c r="M79" s="43">
        <f t="shared" si="91"/>
        <v>-1.7585875592467226</v>
      </c>
      <c r="N79" s="43">
        <f t="shared" si="92"/>
        <v>-2.4037558178541873</v>
      </c>
      <c r="O79" s="43">
        <f t="shared" si="93"/>
        <v>7.8723248906336156</v>
      </c>
      <c r="P79" s="43">
        <f t="shared" si="94"/>
        <v>7.803646024018386</v>
      </c>
      <c r="Q79" s="43">
        <f t="shared" si="95"/>
        <v>7.9356961684633935</v>
      </c>
      <c r="R79" s="43">
        <f t="shared" si="96"/>
        <v>8.0539157581420433</v>
      </c>
    </row>
    <row r="80" spans="1:19" ht="12" customHeight="1" x14ac:dyDescent="0.2">
      <c r="B80" s="8"/>
      <c r="C80" s="8" t="s">
        <v>15</v>
      </c>
      <c r="D80" s="9">
        <v>99561</v>
      </c>
      <c r="E80" s="9">
        <v>98645.265813597696</v>
      </c>
      <c r="F80" s="9">
        <v>95297.473590831301</v>
      </c>
      <c r="G80" s="9">
        <v>90724.843575097097</v>
      </c>
      <c r="H80" s="9">
        <v>86020.794954129902</v>
      </c>
      <c r="I80" s="9">
        <f t="shared" si="97"/>
        <v>-3347.7922227663948</v>
      </c>
      <c r="J80" s="9">
        <f t="shared" si="88"/>
        <v>-4572.6300157342048</v>
      </c>
      <c r="K80" s="9">
        <f t="shared" si="89"/>
        <v>-4704.0486209671944</v>
      </c>
      <c r="L80" s="43">
        <f t="shared" si="90"/>
        <v>-3.3937687684804438</v>
      </c>
      <c r="M80" s="43">
        <f t="shared" si="91"/>
        <v>-4.7982699261968094</v>
      </c>
      <c r="N80" s="43">
        <f t="shared" si="92"/>
        <v>-5.1849619526468942</v>
      </c>
      <c r="O80" s="43">
        <f t="shared" si="93"/>
        <v>9.2829113835414887</v>
      </c>
      <c r="P80" s="43">
        <f t="shared" si="94"/>
        <v>8.9863423689795976</v>
      </c>
      <c r="Q80" s="43">
        <f t="shared" si="95"/>
        <v>8.8556546960593518</v>
      </c>
      <c r="R80" s="43">
        <f t="shared" si="96"/>
        <v>8.7314594941540413</v>
      </c>
    </row>
    <row r="81" spans="1:19" ht="12" customHeight="1" x14ac:dyDescent="0.2">
      <c r="B81" s="8"/>
      <c r="C81" s="8" t="s">
        <v>10</v>
      </c>
      <c r="D81" s="9">
        <v>425694</v>
      </c>
      <c r="E81" s="9">
        <v>435761.47780048702</v>
      </c>
      <c r="F81" s="9">
        <v>441530.38981744699</v>
      </c>
      <c r="G81" s="9">
        <v>423543.66971917398</v>
      </c>
      <c r="H81" s="9">
        <v>405249.62514992099</v>
      </c>
      <c r="I81" s="9">
        <f>F81-E81</f>
        <v>5768.9120169599773</v>
      </c>
      <c r="J81" s="9">
        <f t="shared" si="88"/>
        <v>-17986.720098273014</v>
      </c>
      <c r="K81" s="9">
        <f t="shared" si="89"/>
        <v>-18294.04456925299</v>
      </c>
      <c r="L81" s="43">
        <f t="shared" si="90"/>
        <v>1.323869206171838</v>
      </c>
      <c r="M81" s="43">
        <f t="shared" si="91"/>
        <v>-4.0737218803239603</v>
      </c>
      <c r="N81" s="43">
        <f t="shared" si="92"/>
        <v>-4.3192817830054349</v>
      </c>
      <c r="O81" s="43">
        <f t="shared" si="93"/>
        <v>41.00688613305357</v>
      </c>
      <c r="P81" s="43">
        <f t="shared" si="94"/>
        <v>41.635345615188932</v>
      </c>
      <c r="Q81" s="43">
        <f t="shared" si="95"/>
        <v>41.342110274680628</v>
      </c>
      <c r="R81" s="43">
        <f t="shared" si="96"/>
        <v>41.134480202193977</v>
      </c>
    </row>
    <row r="82" spans="1:19" ht="15" customHeight="1" x14ac:dyDescent="0.2">
      <c r="B82" s="8"/>
      <c r="C82" s="8" t="s">
        <v>19</v>
      </c>
      <c r="D82" s="9">
        <v>109442</v>
      </c>
      <c r="E82" s="9">
        <v>109808.70532366799</v>
      </c>
      <c r="F82" s="9">
        <v>108439.531124466</v>
      </c>
      <c r="G82" s="9">
        <v>103502.266041861</v>
      </c>
      <c r="H82" s="9">
        <v>97988.685831416893</v>
      </c>
      <c r="I82" s="9">
        <f t="shared" si="97"/>
        <v>-1369.1741992019961</v>
      </c>
      <c r="J82" s="9">
        <f t="shared" si="88"/>
        <v>-4937.2650826049939</v>
      </c>
      <c r="K82" s="9">
        <f t="shared" si="89"/>
        <v>-5513.58021044411</v>
      </c>
      <c r="L82" s="43">
        <f t="shared" si="90"/>
        <v>-1.2468721811866099</v>
      </c>
      <c r="M82" s="43">
        <f t="shared" si="91"/>
        <v>-4.5530122008163625</v>
      </c>
      <c r="N82" s="43">
        <f t="shared" si="92"/>
        <v>-5.3270140078036246</v>
      </c>
      <c r="O82" s="43">
        <f t="shared" si="93"/>
        <v>10.333435388447395</v>
      </c>
      <c r="P82" s="43">
        <f t="shared" si="94"/>
        <v>10.225609518255121</v>
      </c>
      <c r="Q82" s="43">
        <f t="shared" si="95"/>
        <v>10.102859285369783</v>
      </c>
      <c r="R82" s="43">
        <f t="shared" si="96"/>
        <v>9.9462489468812514</v>
      </c>
    </row>
    <row r="83" spans="1:19" ht="12" customHeight="1" x14ac:dyDescent="0.2">
      <c r="B83" s="8"/>
      <c r="C83" s="8" t="s">
        <v>20</v>
      </c>
      <c r="D83" s="9">
        <v>16788</v>
      </c>
      <c r="E83" s="9">
        <v>16464.537225131899</v>
      </c>
      <c r="F83" s="9">
        <v>15665.0961464761</v>
      </c>
      <c r="G83" s="9">
        <v>14821.140682098099</v>
      </c>
      <c r="H83" s="9">
        <v>14177.266903780799</v>
      </c>
      <c r="I83" s="9">
        <f t="shared" si="97"/>
        <v>-799.44107865579826</v>
      </c>
      <c r="J83" s="9">
        <f t="shared" si="88"/>
        <v>-843.95546437800112</v>
      </c>
      <c r="K83" s="9">
        <f t="shared" si="89"/>
        <v>-643.87377831730009</v>
      </c>
      <c r="L83" s="43">
        <f t="shared" si="90"/>
        <v>-4.8555332453286972</v>
      </c>
      <c r="M83" s="43">
        <f t="shared" si="91"/>
        <v>-5.3874898467689958</v>
      </c>
      <c r="N83" s="43">
        <f t="shared" si="92"/>
        <v>-4.3442930077238326</v>
      </c>
      <c r="O83" s="43">
        <f t="shared" si="93"/>
        <v>1.5493783586201408</v>
      </c>
      <c r="P83" s="43">
        <f t="shared" si="94"/>
        <v>1.4771841467658913</v>
      </c>
      <c r="Q83" s="43">
        <f t="shared" si="95"/>
        <v>1.4466919854619091</v>
      </c>
      <c r="R83" s="43">
        <f t="shared" si="96"/>
        <v>1.4390500782302942</v>
      </c>
    </row>
    <row r="84" spans="1:19" ht="12" customHeight="1" x14ac:dyDescent="0.2">
      <c r="B84" s="8"/>
      <c r="C84" s="8" t="s">
        <v>21</v>
      </c>
      <c r="D84" s="9">
        <v>41420</v>
      </c>
      <c r="E84" s="9">
        <v>41006.410860813703</v>
      </c>
      <c r="F84" s="9">
        <v>39026.252629060902</v>
      </c>
      <c r="G84" s="9">
        <v>36468.110915963502</v>
      </c>
      <c r="H84" s="9">
        <v>34147.349349107601</v>
      </c>
      <c r="I84" s="9">
        <f t="shared" si="97"/>
        <v>-1980.1582317528009</v>
      </c>
      <c r="J84" s="9">
        <f t="shared" si="88"/>
        <v>-2558.1417130974005</v>
      </c>
      <c r="K84" s="9">
        <f t="shared" si="89"/>
        <v>-2320.761566855901</v>
      </c>
      <c r="L84" s="43">
        <f t="shared" si="90"/>
        <v>-4.8288991652402036</v>
      </c>
      <c r="M84" s="43">
        <f t="shared" si="91"/>
        <v>-6.5549253150492852</v>
      </c>
      <c r="N84" s="43">
        <f t="shared" si="92"/>
        <v>-6.3638107611436876</v>
      </c>
      <c r="O84" s="43">
        <f t="shared" si="93"/>
        <v>3.8588661608690717</v>
      </c>
      <c r="P84" s="43">
        <f t="shared" si="94"/>
        <v>3.680089873198622</v>
      </c>
      <c r="Q84" s="43">
        <f t="shared" si="95"/>
        <v>3.5596533977162039</v>
      </c>
      <c r="R84" s="43">
        <f t="shared" si="96"/>
        <v>3.4660944232548707</v>
      </c>
    </row>
    <row r="85" spans="1:19" ht="15" customHeight="1" x14ac:dyDescent="0.2">
      <c r="B85" s="34"/>
      <c r="C85" s="34" t="s">
        <v>22</v>
      </c>
      <c r="D85" s="35">
        <v>48753</v>
      </c>
      <c r="E85" s="35">
        <v>48448.609389414698</v>
      </c>
      <c r="F85" s="35">
        <v>48077.900016267602</v>
      </c>
      <c r="G85" s="35">
        <v>47093.050585862497</v>
      </c>
      <c r="H85" s="35">
        <v>46033.316016314697</v>
      </c>
      <c r="I85" s="35">
        <f t="shared" si="97"/>
        <v>-370.7093731470959</v>
      </c>
      <c r="J85" s="35">
        <f t="shared" si="88"/>
        <v>-984.84943040510552</v>
      </c>
      <c r="K85" s="35">
        <f t="shared" si="89"/>
        <v>-1059.7345695477998</v>
      </c>
      <c r="L85" s="64">
        <f t="shared" si="90"/>
        <v>-0.76515998667258012</v>
      </c>
      <c r="M85" s="64">
        <f t="shared" si="91"/>
        <v>-2.048445190143231</v>
      </c>
      <c r="N85" s="64">
        <f t="shared" si="92"/>
        <v>-2.2502992614921742</v>
      </c>
      <c r="O85" s="64">
        <f t="shared" si="93"/>
        <v>4.5592066067073036</v>
      </c>
      <c r="P85" s="64">
        <f t="shared" si="94"/>
        <v>4.5336403332450779</v>
      </c>
      <c r="Q85" s="64">
        <f t="shared" si="95"/>
        <v>4.5967540768174588</v>
      </c>
      <c r="R85" s="64">
        <f t="shared" si="96"/>
        <v>4.672568236463932</v>
      </c>
    </row>
    <row r="86" spans="1:19" s="15" customFormat="1" ht="12" customHeight="1" x14ac:dyDescent="0.2">
      <c r="A86" s="1"/>
      <c r="B86" s="29" t="s">
        <v>6</v>
      </c>
      <c r="C86" s="17"/>
      <c r="D86" s="18"/>
      <c r="E86" s="18"/>
      <c r="F86" s="18"/>
      <c r="G86" s="18"/>
      <c r="H86" s="18"/>
      <c r="I86" s="18"/>
      <c r="J86" s="18"/>
      <c r="K86" s="18"/>
      <c r="L86" s="45"/>
      <c r="M86" s="45"/>
      <c r="N86" s="45"/>
      <c r="O86" s="45"/>
      <c r="P86" s="45"/>
      <c r="Q86" s="45"/>
      <c r="R86" s="45"/>
      <c r="S86" s="1"/>
    </row>
    <row r="87" spans="1:19" ht="12" customHeight="1" x14ac:dyDescent="0.2">
      <c r="A87" s="15"/>
      <c r="B87" s="8"/>
      <c r="C87" s="8" t="s">
        <v>7</v>
      </c>
      <c r="D87" s="9">
        <f>D76</f>
        <v>46756</v>
      </c>
      <c r="E87" s="9">
        <f t="shared" ref="E87" si="98">E76</f>
        <v>46005.9755271717</v>
      </c>
      <c r="F87" s="9">
        <f t="shared" ref="F87:H87" si="99">F76</f>
        <v>46126.493495007999</v>
      </c>
      <c r="G87" s="9">
        <f t="shared" si="99"/>
        <v>46534.156707786802</v>
      </c>
      <c r="H87" s="9">
        <f t="shared" si="99"/>
        <v>46336.905277749203</v>
      </c>
      <c r="I87" s="9">
        <f t="shared" ref="I87:I91" si="100">F87-E87</f>
        <v>120.51796783629834</v>
      </c>
      <c r="J87" s="9">
        <f t="shared" si="88"/>
        <v>407.66321277880343</v>
      </c>
      <c r="K87" s="9">
        <f t="shared" si="89"/>
        <v>-197.25143003759877</v>
      </c>
      <c r="L87" s="43">
        <f t="shared" ref="L87:L91" si="101">I87/E87*100</f>
        <v>0.26196155272290428</v>
      </c>
      <c r="M87" s="43">
        <f t="shared" ref="M87:M91" si="102">J87/F87*100</f>
        <v>0.88379406690196916</v>
      </c>
      <c r="N87" s="43">
        <f t="shared" ref="N87:N91" si="103">K87/G87*100</f>
        <v>-0.42388525761033435</v>
      </c>
      <c r="O87" s="43">
        <f t="shared" si="93"/>
        <v>4.329345056853648</v>
      </c>
      <c r="P87" s="43">
        <f t="shared" ref="P87:R91" si="104">F87/F$99*100</f>
        <v>4.3496269859826864</v>
      </c>
      <c r="Q87" s="43">
        <f t="shared" si="104"/>
        <v>4.5422004286551116</v>
      </c>
      <c r="R87" s="43">
        <f t="shared" si="104"/>
        <v>4.7033837775257075</v>
      </c>
      <c r="S87" s="15"/>
    </row>
    <row r="88" spans="1:19" ht="12" customHeight="1" x14ac:dyDescent="0.2">
      <c r="B88" s="8"/>
      <c r="C88" s="8" t="s">
        <v>8</v>
      </c>
      <c r="D88" s="9">
        <f>SUM(D77:D78)</f>
        <v>183305</v>
      </c>
      <c r="E88" s="9">
        <f t="shared" ref="E88" si="105">SUM(E77:E78)</f>
        <v>182857.80674416589</v>
      </c>
      <c r="F88" s="9">
        <f t="shared" ref="F88:H88" si="106">SUM(F77:F78)</f>
        <v>183551.62714560732</v>
      </c>
      <c r="G88" s="9">
        <f t="shared" si="106"/>
        <v>180497.63636794829</v>
      </c>
      <c r="H88" s="9">
        <f t="shared" si="106"/>
        <v>175882.61966025969</v>
      </c>
      <c r="I88" s="9">
        <f t="shared" si="100"/>
        <v>693.82040144142229</v>
      </c>
      <c r="J88" s="9">
        <f t="shared" si="88"/>
        <v>-3053.9907776590262</v>
      </c>
      <c r="K88" s="9">
        <f t="shared" si="89"/>
        <v>-4615.0167076885991</v>
      </c>
      <c r="L88" s="43">
        <f t="shared" si="101"/>
        <v>0.37943165446151167</v>
      </c>
      <c r="M88" s="43">
        <f t="shared" si="102"/>
        <v>-1.6638320374225639</v>
      </c>
      <c r="N88" s="43">
        <f t="shared" si="103"/>
        <v>-2.5568294414009882</v>
      </c>
      <c r="O88" s="43">
        <f t="shared" si="93"/>
        <v>17.207646021273764</v>
      </c>
      <c r="P88" s="43">
        <f t="shared" si="104"/>
        <v>17.308515134365674</v>
      </c>
      <c r="Q88" s="43">
        <f t="shared" si="104"/>
        <v>17.618379686776152</v>
      </c>
      <c r="R88" s="43">
        <f t="shared" si="104"/>
        <v>17.852799083153887</v>
      </c>
    </row>
    <row r="89" spans="1:19" ht="12" customHeight="1" x14ac:dyDescent="0.2">
      <c r="B89" s="8"/>
      <c r="C89" s="8" t="s">
        <v>9</v>
      </c>
      <c r="D89" s="9">
        <f>SUM(D79:D80)</f>
        <v>184204</v>
      </c>
      <c r="E89" s="9">
        <f t="shared" ref="E89" si="107">SUM(E79:E80)</f>
        <v>182300.87226314339</v>
      </c>
      <c r="F89" s="9">
        <f t="shared" ref="F89:H89" si="108">SUM(F79:F80)</f>
        <v>178052.80611112248</v>
      </c>
      <c r="G89" s="9">
        <f t="shared" si="108"/>
        <v>172024.85111307318</v>
      </c>
      <c r="H89" s="9">
        <f t="shared" si="108"/>
        <v>165366.54883099601</v>
      </c>
      <c r="I89" s="9">
        <f t="shared" si="100"/>
        <v>-4248.0661520209105</v>
      </c>
      <c r="J89" s="9">
        <f t="shared" si="88"/>
        <v>-6027.954998049303</v>
      </c>
      <c r="K89" s="9">
        <f t="shared" si="89"/>
        <v>-6658.302282077173</v>
      </c>
      <c r="L89" s="43">
        <f t="shared" si="101"/>
        <v>-2.330250041749121</v>
      </c>
      <c r="M89" s="43">
        <f t="shared" si="102"/>
        <v>-3.3854872212950498</v>
      </c>
      <c r="N89" s="43">
        <f t="shared" si="103"/>
        <v>-3.8705467489116572</v>
      </c>
      <c r="O89" s="43">
        <f t="shared" si="93"/>
        <v>17.155236274175103</v>
      </c>
      <c r="P89" s="43">
        <f t="shared" si="104"/>
        <v>16.78998839299798</v>
      </c>
      <c r="Q89" s="43">
        <f t="shared" si="104"/>
        <v>16.791350864522745</v>
      </c>
      <c r="R89" s="43">
        <f t="shared" si="104"/>
        <v>16.785375252296085</v>
      </c>
    </row>
    <row r="90" spans="1:19" ht="15" customHeight="1" x14ac:dyDescent="0.2">
      <c r="B90" s="8"/>
      <c r="C90" s="8" t="s">
        <v>10</v>
      </c>
      <c r="D90" s="9">
        <f>SUM(D81)</f>
        <v>425694</v>
      </c>
      <c r="E90" s="9">
        <f t="shared" ref="E90" si="109">SUM(E81)</f>
        <v>435761.47780048702</v>
      </c>
      <c r="F90" s="9">
        <f t="shared" ref="F90:H90" si="110">SUM(F81)</f>
        <v>441530.38981744699</v>
      </c>
      <c r="G90" s="9">
        <f t="shared" si="110"/>
        <v>423543.66971917398</v>
      </c>
      <c r="H90" s="9">
        <f t="shared" si="110"/>
        <v>405249.62514992099</v>
      </c>
      <c r="I90" s="9">
        <f t="shared" si="100"/>
        <v>5768.9120169599773</v>
      </c>
      <c r="J90" s="9">
        <f t="shared" si="88"/>
        <v>-17986.720098273014</v>
      </c>
      <c r="K90" s="9">
        <f t="shared" si="89"/>
        <v>-18294.04456925299</v>
      </c>
      <c r="L90" s="43">
        <f t="shared" si="101"/>
        <v>1.323869206171838</v>
      </c>
      <c r="M90" s="43">
        <f t="shared" si="102"/>
        <v>-4.0737218803239603</v>
      </c>
      <c r="N90" s="43">
        <f t="shared" si="103"/>
        <v>-4.3192817830054349</v>
      </c>
      <c r="O90" s="43">
        <f t="shared" si="93"/>
        <v>41.00688613305357</v>
      </c>
      <c r="P90" s="43">
        <f t="shared" si="104"/>
        <v>41.635345615188932</v>
      </c>
      <c r="Q90" s="43">
        <f t="shared" si="104"/>
        <v>41.342110274680628</v>
      </c>
      <c r="R90" s="43">
        <f t="shared" si="104"/>
        <v>41.134480202193977</v>
      </c>
    </row>
    <row r="91" spans="1:19" ht="12" customHeight="1" x14ac:dyDescent="0.2">
      <c r="B91" s="34"/>
      <c r="C91" s="34" t="s">
        <v>11</v>
      </c>
      <c r="D91" s="35">
        <f>SUM(D82:D85)</f>
        <v>216403</v>
      </c>
      <c r="E91" s="35">
        <f t="shared" ref="E91" si="111">SUM(E82:E85)</f>
        <v>215728.26279902828</v>
      </c>
      <c r="F91" s="35">
        <f t="shared" ref="F91:H91" si="112">SUM(F82:F85)</f>
        <v>211208.77991627061</v>
      </c>
      <c r="G91" s="35">
        <f t="shared" si="112"/>
        <v>201884.5682257851</v>
      </c>
      <c r="H91" s="35">
        <f t="shared" si="112"/>
        <v>192346.61810061999</v>
      </c>
      <c r="I91" s="35">
        <f t="shared" si="100"/>
        <v>-4519.4828827576712</v>
      </c>
      <c r="J91" s="35">
        <f t="shared" si="88"/>
        <v>-9324.2116904855066</v>
      </c>
      <c r="K91" s="35">
        <f t="shared" si="89"/>
        <v>-9537.9501251651091</v>
      </c>
      <c r="L91" s="64">
        <f t="shared" si="101"/>
        <v>-2.0949887715769564</v>
      </c>
      <c r="M91" s="64">
        <f t="shared" si="102"/>
        <v>-4.414689433925</v>
      </c>
      <c r="N91" s="64">
        <f t="shared" si="103"/>
        <v>-4.72445725247211</v>
      </c>
      <c r="O91" s="64">
        <f t="shared" si="93"/>
        <v>20.30088651464391</v>
      </c>
      <c r="P91" s="64">
        <f t="shared" si="104"/>
        <v>19.916523871464712</v>
      </c>
      <c r="Q91" s="64">
        <f t="shared" si="104"/>
        <v>19.705958745365354</v>
      </c>
      <c r="R91" s="64">
        <f t="shared" si="104"/>
        <v>19.523961684830347</v>
      </c>
    </row>
    <row r="92" spans="1:19" s="15" customFormat="1" ht="12" customHeight="1" x14ac:dyDescent="0.2">
      <c r="A92" s="1"/>
      <c r="B92" s="29" t="s">
        <v>12</v>
      </c>
      <c r="C92" s="17"/>
      <c r="D92" s="18"/>
      <c r="E92" s="18"/>
      <c r="F92" s="18"/>
      <c r="G92" s="18"/>
      <c r="H92" s="18"/>
      <c r="I92" s="18"/>
      <c r="J92" s="18"/>
      <c r="K92" s="18"/>
      <c r="L92" s="45"/>
      <c r="M92" s="45"/>
      <c r="N92" s="45"/>
      <c r="O92" s="45"/>
      <c r="P92" s="45"/>
      <c r="Q92" s="45"/>
      <c r="R92" s="45"/>
      <c r="S92" s="1"/>
    </row>
    <row r="93" spans="1:19" ht="12" customHeight="1" x14ac:dyDescent="0.2">
      <c r="A93" s="15"/>
      <c r="B93" s="8"/>
      <c r="C93" s="8" t="s">
        <v>13</v>
      </c>
      <c r="D93" s="9">
        <f>SUM(D76:D78)</f>
        <v>230061</v>
      </c>
      <c r="E93" s="9">
        <f t="shared" ref="E93" si="113">SUM(E76:E78)</f>
        <v>228863.78227133761</v>
      </c>
      <c r="F93" s="9">
        <f t="shared" ref="F93:H93" si="114">SUM(F76:F78)</f>
        <v>229678.12064061529</v>
      </c>
      <c r="G93" s="9">
        <f t="shared" si="114"/>
        <v>227031.7930757351</v>
      </c>
      <c r="H93" s="9">
        <f t="shared" si="114"/>
        <v>222219.52493800892</v>
      </c>
      <c r="I93" s="9">
        <f t="shared" ref="I93:I99" si="115">F93-E93</f>
        <v>814.33836927768425</v>
      </c>
      <c r="J93" s="9">
        <f t="shared" si="88"/>
        <v>-2646.3275648801937</v>
      </c>
      <c r="K93" s="9">
        <f t="shared" si="89"/>
        <v>-4812.2681377261761</v>
      </c>
      <c r="L93" s="43">
        <f t="shared" ref="L93:L99" si="116">I93/E93*100</f>
        <v>0.35581792854940081</v>
      </c>
      <c r="M93" s="43">
        <f t="shared" ref="M93:M99" si="117">J93/F93*100</f>
        <v>-1.1521896632988333</v>
      </c>
      <c r="N93" s="43">
        <f t="shared" ref="N93:N99" si="118">K93/G93*100</f>
        <v>-2.1196450384906491</v>
      </c>
      <c r="O93" s="43">
        <f t="shared" si="93"/>
        <v>21.536991078127411</v>
      </c>
      <c r="P93" s="43">
        <f t="shared" ref="P93:R99" si="119">F93/F$99*100</f>
        <v>21.658142120348355</v>
      </c>
      <c r="Q93" s="43">
        <f t="shared" si="119"/>
        <v>22.160580115431262</v>
      </c>
      <c r="R93" s="43">
        <f t="shared" si="119"/>
        <v>22.556182860679598</v>
      </c>
      <c r="S93" s="15"/>
    </row>
    <row r="94" spans="1:19" ht="12" customHeight="1" x14ac:dyDescent="0.2">
      <c r="B94" s="8"/>
      <c r="C94" s="8" t="s">
        <v>14</v>
      </c>
      <c r="D94" s="9">
        <f>SUM(D79)</f>
        <v>84643</v>
      </c>
      <c r="E94" s="9">
        <f t="shared" ref="E94" si="120">SUM(E79)</f>
        <v>83655.606449545696</v>
      </c>
      <c r="F94" s="9">
        <f t="shared" ref="F94:H94" si="121">SUM(F79)</f>
        <v>82755.332520291195</v>
      </c>
      <c r="G94" s="9">
        <f t="shared" si="121"/>
        <v>81300.007537976097</v>
      </c>
      <c r="H94" s="9">
        <f t="shared" si="121"/>
        <v>79345.753876866103</v>
      </c>
      <c r="I94" s="9">
        <f t="shared" si="115"/>
        <v>-900.27392925450113</v>
      </c>
      <c r="J94" s="9">
        <f t="shared" si="88"/>
        <v>-1455.3249823150982</v>
      </c>
      <c r="K94" s="9">
        <f t="shared" si="89"/>
        <v>-1954.2536611099931</v>
      </c>
      <c r="L94" s="43">
        <f t="shared" si="116"/>
        <v>-1.0761668792604757</v>
      </c>
      <c r="M94" s="43">
        <f t="shared" si="117"/>
        <v>-1.7585875592467226</v>
      </c>
      <c r="N94" s="43">
        <f t="shared" si="118"/>
        <v>-2.4037558178541873</v>
      </c>
      <c r="O94" s="43">
        <f t="shared" si="93"/>
        <v>7.8723248906336156</v>
      </c>
      <c r="P94" s="43">
        <f t="shared" si="119"/>
        <v>7.803646024018386</v>
      </c>
      <c r="Q94" s="43">
        <f t="shared" si="119"/>
        <v>7.9356961684633935</v>
      </c>
      <c r="R94" s="43">
        <f t="shared" si="119"/>
        <v>8.0539157581420433</v>
      </c>
    </row>
    <row r="95" spans="1:19" ht="12" customHeight="1" x14ac:dyDescent="0.2">
      <c r="B95" s="8"/>
      <c r="C95" s="8" t="s">
        <v>15</v>
      </c>
      <c r="D95" s="9">
        <f>SUM(D80)</f>
        <v>99561</v>
      </c>
      <c r="E95" s="9">
        <f t="shared" ref="E95" si="122">SUM(E80)</f>
        <v>98645.265813597696</v>
      </c>
      <c r="F95" s="9">
        <f t="shared" ref="F95:H95" si="123">SUM(F80)</f>
        <v>95297.473590831301</v>
      </c>
      <c r="G95" s="9">
        <f t="shared" si="123"/>
        <v>90724.843575097097</v>
      </c>
      <c r="H95" s="9">
        <f t="shared" si="123"/>
        <v>86020.794954129902</v>
      </c>
      <c r="I95" s="9">
        <f t="shared" si="115"/>
        <v>-3347.7922227663948</v>
      </c>
      <c r="J95" s="9">
        <f t="shared" si="88"/>
        <v>-4572.6300157342048</v>
      </c>
      <c r="K95" s="9">
        <f t="shared" si="89"/>
        <v>-4704.0486209671944</v>
      </c>
      <c r="L95" s="43">
        <f t="shared" si="116"/>
        <v>-3.3937687684804438</v>
      </c>
      <c r="M95" s="43">
        <f t="shared" si="117"/>
        <v>-4.7982699261968094</v>
      </c>
      <c r="N95" s="43">
        <f t="shared" si="118"/>
        <v>-5.1849619526468942</v>
      </c>
      <c r="O95" s="43">
        <f t="shared" si="93"/>
        <v>9.2829113835414887</v>
      </c>
      <c r="P95" s="43">
        <f t="shared" si="119"/>
        <v>8.9863423689795976</v>
      </c>
      <c r="Q95" s="43">
        <f t="shared" si="119"/>
        <v>8.8556546960593518</v>
      </c>
      <c r="R95" s="43">
        <f t="shared" si="119"/>
        <v>8.7314594941540413</v>
      </c>
    </row>
    <row r="96" spans="1:19" ht="15" customHeight="1" x14ac:dyDescent="0.2">
      <c r="B96" s="8"/>
      <c r="C96" s="8" t="s">
        <v>10</v>
      </c>
      <c r="D96" s="9">
        <f>SUM(D81)</f>
        <v>425694</v>
      </c>
      <c r="E96" s="9">
        <f t="shared" ref="E96" si="124">SUM(E81)</f>
        <v>435761.47780048702</v>
      </c>
      <c r="F96" s="9">
        <f t="shared" ref="F96:H96" si="125">SUM(F81)</f>
        <v>441530.38981744699</v>
      </c>
      <c r="G96" s="9">
        <f t="shared" si="125"/>
        <v>423543.66971917398</v>
      </c>
      <c r="H96" s="9">
        <f t="shared" si="125"/>
        <v>405249.62514992099</v>
      </c>
      <c r="I96" s="9">
        <f t="shared" si="115"/>
        <v>5768.9120169599773</v>
      </c>
      <c r="J96" s="9">
        <f t="shared" si="88"/>
        <v>-17986.720098273014</v>
      </c>
      <c r="K96" s="9">
        <f t="shared" si="89"/>
        <v>-18294.04456925299</v>
      </c>
      <c r="L96" s="43">
        <f t="shared" si="116"/>
        <v>1.323869206171838</v>
      </c>
      <c r="M96" s="43">
        <f t="shared" si="117"/>
        <v>-4.0737218803239603</v>
      </c>
      <c r="N96" s="43">
        <f t="shared" si="118"/>
        <v>-4.3192817830054349</v>
      </c>
      <c r="O96" s="43">
        <f t="shared" si="93"/>
        <v>41.00688613305357</v>
      </c>
      <c r="P96" s="43">
        <f t="shared" si="119"/>
        <v>41.635345615188932</v>
      </c>
      <c r="Q96" s="43">
        <f t="shared" si="119"/>
        <v>41.342110274680628</v>
      </c>
      <c r="R96" s="43">
        <f t="shared" si="119"/>
        <v>41.134480202193977</v>
      </c>
    </row>
    <row r="97" spans="1:19" ht="12" customHeight="1" x14ac:dyDescent="0.2">
      <c r="B97" s="8"/>
      <c r="C97" s="8" t="s">
        <v>16</v>
      </c>
      <c r="D97" s="9">
        <f>SUM(D82:D84)</f>
        <v>167650</v>
      </c>
      <c r="E97" s="9">
        <f t="shared" ref="E97" si="126">SUM(E82:E84)</f>
        <v>167279.65340961359</v>
      </c>
      <c r="F97" s="9">
        <f t="shared" ref="F97:H97" si="127">SUM(F82:F84)</f>
        <v>163130.879900003</v>
      </c>
      <c r="G97" s="9">
        <f t="shared" si="127"/>
        <v>154791.51763992262</v>
      </c>
      <c r="H97" s="9">
        <f t="shared" si="127"/>
        <v>146313.30208430529</v>
      </c>
      <c r="I97" s="9">
        <f t="shared" si="115"/>
        <v>-4148.7735096105898</v>
      </c>
      <c r="J97" s="9">
        <f t="shared" si="88"/>
        <v>-8339.3622600803792</v>
      </c>
      <c r="K97" s="9">
        <f t="shared" si="89"/>
        <v>-8478.2155556173238</v>
      </c>
      <c r="L97" s="43">
        <f t="shared" si="116"/>
        <v>-2.480142339517879</v>
      </c>
      <c r="M97" s="43">
        <f t="shared" si="117"/>
        <v>-5.1120684601176025</v>
      </c>
      <c r="N97" s="43">
        <f t="shared" si="118"/>
        <v>-5.4771835594631373</v>
      </c>
      <c r="O97" s="43">
        <f t="shared" si="93"/>
        <v>15.741679907936607</v>
      </c>
      <c r="P97" s="43">
        <f t="shared" si="119"/>
        <v>15.382883538219632</v>
      </c>
      <c r="Q97" s="43">
        <f t="shared" si="119"/>
        <v>15.109204668547898</v>
      </c>
      <c r="R97" s="43">
        <f t="shared" si="119"/>
        <v>14.851393448366418</v>
      </c>
    </row>
    <row r="98" spans="1:19" ht="12" customHeight="1" x14ac:dyDescent="0.2">
      <c r="B98" s="8"/>
      <c r="C98" s="8" t="s">
        <v>17</v>
      </c>
      <c r="D98" s="9">
        <f>SUM(D85)</f>
        <v>48753</v>
      </c>
      <c r="E98" s="9">
        <f t="shared" ref="E98" si="128">SUM(E85)</f>
        <v>48448.609389414698</v>
      </c>
      <c r="F98" s="9">
        <f t="shared" ref="F98:H98" si="129">SUM(F85)</f>
        <v>48077.900016267602</v>
      </c>
      <c r="G98" s="9">
        <f t="shared" si="129"/>
        <v>47093.050585862497</v>
      </c>
      <c r="H98" s="9">
        <f t="shared" si="129"/>
        <v>46033.316016314697</v>
      </c>
      <c r="I98" s="9">
        <f t="shared" si="115"/>
        <v>-370.7093731470959</v>
      </c>
      <c r="J98" s="9">
        <f t="shared" si="88"/>
        <v>-984.84943040510552</v>
      </c>
      <c r="K98" s="9">
        <f t="shared" si="89"/>
        <v>-1059.7345695477998</v>
      </c>
      <c r="L98" s="43">
        <f t="shared" si="116"/>
        <v>-0.76515998667258012</v>
      </c>
      <c r="M98" s="43">
        <f t="shared" si="117"/>
        <v>-2.048445190143231</v>
      </c>
      <c r="N98" s="43">
        <f t="shared" si="118"/>
        <v>-2.2502992614921742</v>
      </c>
      <c r="O98" s="43">
        <f t="shared" si="93"/>
        <v>4.5592066067073036</v>
      </c>
      <c r="P98" s="43">
        <f t="shared" si="119"/>
        <v>4.5336403332450779</v>
      </c>
      <c r="Q98" s="43">
        <f t="shared" si="119"/>
        <v>4.5967540768174588</v>
      </c>
      <c r="R98" s="43">
        <f t="shared" si="119"/>
        <v>4.672568236463932</v>
      </c>
    </row>
    <row r="99" spans="1:19" s="15" customFormat="1" ht="15" customHeight="1" thickBot="1" x14ac:dyDescent="0.25">
      <c r="A99" s="1"/>
      <c r="B99" s="31" t="s">
        <v>1</v>
      </c>
      <c r="C99" s="32"/>
      <c r="D99" s="33">
        <v>1056362</v>
      </c>
      <c r="E99" s="33">
        <v>1062654.3951339964</v>
      </c>
      <c r="F99" s="33">
        <v>1060470.0964854555</v>
      </c>
      <c r="G99" s="33">
        <v>1024484.8821337675</v>
      </c>
      <c r="H99" s="33">
        <v>985182.31701954582</v>
      </c>
      <c r="I99" s="33">
        <f t="shared" si="115"/>
        <v>-2184.2986485408619</v>
      </c>
      <c r="J99" s="33">
        <f t="shared" si="88"/>
        <v>-35985.214351688046</v>
      </c>
      <c r="K99" s="33">
        <f t="shared" si="89"/>
        <v>-39302.565114221652</v>
      </c>
      <c r="L99" s="65">
        <f t="shared" si="116"/>
        <v>-0.20555118000198275</v>
      </c>
      <c r="M99" s="65">
        <f t="shared" si="117"/>
        <v>-3.3933266455082531</v>
      </c>
      <c r="N99" s="65">
        <f t="shared" si="118"/>
        <v>-3.8363245568215123</v>
      </c>
      <c r="O99" s="65">
        <f t="shared" ref="O99" si="130">D99/D$99*100</f>
        <v>100</v>
      </c>
      <c r="P99" s="65">
        <f t="shared" si="119"/>
        <v>100</v>
      </c>
      <c r="Q99" s="65">
        <f t="shared" si="119"/>
        <v>100</v>
      </c>
      <c r="R99" s="65">
        <f t="shared" si="119"/>
        <v>100</v>
      </c>
      <c r="S99" s="1"/>
    </row>
    <row r="100" spans="1:19" ht="15" customHeight="1" x14ac:dyDescent="0.2">
      <c r="A100" s="15"/>
      <c r="B100" s="8" t="s">
        <v>49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5"/>
    </row>
    <row r="101" spans="1:19" ht="12.75" customHeight="1" x14ac:dyDescent="0.2">
      <c r="B101" s="81" t="s">
        <v>39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&amp;L&amp;"-,Standard"&amp;8IC Infraconsult&amp;R&amp;"-,Standard"&amp;8&amp;A/&amp;F</oddFooter>
  </headerFooter>
  <ignoredErrors>
    <ignoredError sqref="D22:H23 D25:H25 D27:H27 D31:H31 D55:H55 D56:H56 D58:H58 D60:H60 D64:H64 D88:H88 D89:H89 D91:H91 D93:H93 D97:H9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"/>
  <sheetViews>
    <sheetView zoomScaleNormal="100" workbookViewId="0">
      <pane xSplit="3" ySplit="3" topLeftCell="D4" activePane="bottomRight" state="frozen"/>
      <selection pane="topRight" activeCell="C1" sqref="C1"/>
      <selection pane="bottomLeft" activeCell="A2" sqref="A2"/>
      <selection pane="bottomRight" activeCell="AA26" sqref="AA26"/>
    </sheetView>
  </sheetViews>
  <sheetFormatPr baseColWidth="10" defaultColWidth="8.7109375" defaultRowHeight="12" customHeight="1" x14ac:dyDescent="0.2"/>
  <cols>
    <col min="1" max="1" width="9" style="1" hidden="1" customWidth="1"/>
    <col min="2" max="2" width="10.140625" style="1" customWidth="1"/>
    <col min="3" max="3" width="25.28515625" style="1" customWidth="1"/>
    <col min="4" max="7" width="9.42578125" style="1" customWidth="1"/>
    <col min="8" max="8" width="9.7109375" style="1" customWidth="1"/>
    <col min="9" max="11" width="7.7109375" style="1" customWidth="1"/>
    <col min="12" max="12" width="9.7109375" style="1" customWidth="1"/>
    <col min="13" max="15" width="5.7109375" style="1" customWidth="1"/>
    <col min="16" max="16" width="9.7109375" style="1" customWidth="1"/>
    <col min="17" max="19" width="5.7109375" style="1" customWidth="1"/>
    <col min="20" max="20" width="1.5703125" style="1" customWidth="1"/>
    <col min="21" max="16384" width="8.7109375" style="1"/>
  </cols>
  <sheetData>
    <row r="1" spans="1:27" ht="12" hidden="1" customHeight="1" x14ac:dyDescent="0.2">
      <c r="B1" s="82"/>
    </row>
    <row r="2" spans="1:27" ht="12" hidden="1" customHeight="1" x14ac:dyDescent="0.2">
      <c r="B2" s="85"/>
      <c r="C2" s="79"/>
    </row>
    <row r="3" spans="1:27" ht="11.25" hidden="1" x14ac:dyDescent="0.2">
      <c r="B3" s="3"/>
      <c r="C3" s="3"/>
      <c r="D3" s="58"/>
      <c r="E3" s="58"/>
      <c r="F3" s="58"/>
      <c r="G3" s="58"/>
      <c r="H3" s="58"/>
      <c r="I3" s="58"/>
      <c r="J3" s="58"/>
      <c r="L3" s="58"/>
      <c r="M3" s="58"/>
      <c r="N3" s="58"/>
      <c r="P3" s="58"/>
      <c r="Q3" s="58"/>
      <c r="R3" s="58"/>
      <c r="U3" s="58"/>
      <c r="V3" s="58"/>
      <c r="W3" s="58"/>
      <c r="Y3" s="58"/>
      <c r="Z3" s="58"/>
      <c r="AA3" s="58"/>
    </row>
    <row r="4" spans="1:27" ht="11.25" x14ac:dyDescent="0.2">
      <c r="B4" s="3"/>
      <c r="C4" s="86"/>
      <c r="D4" s="58"/>
      <c r="E4" s="58"/>
      <c r="F4" s="58"/>
      <c r="G4" s="58"/>
      <c r="H4" s="58"/>
      <c r="I4" s="58"/>
      <c r="J4" s="58"/>
      <c r="L4" s="58"/>
      <c r="M4" s="58"/>
      <c r="N4" s="58"/>
      <c r="P4" s="58"/>
      <c r="Q4" s="58"/>
      <c r="R4" s="58"/>
      <c r="U4" s="58"/>
      <c r="V4" s="58"/>
      <c r="W4" s="58"/>
      <c r="Y4" s="58"/>
      <c r="Z4" s="58"/>
      <c r="AA4" s="58"/>
    </row>
    <row r="5" spans="1:27" s="57" customFormat="1" ht="18" customHeight="1" thickBot="1" x14ac:dyDescent="0.25">
      <c r="B5" s="55" t="s">
        <v>45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27" s="15" customFormat="1" ht="12" customHeight="1" x14ac:dyDescent="0.2">
      <c r="B6" s="19" t="s">
        <v>44</v>
      </c>
      <c r="C6" s="19"/>
      <c r="D6" s="47"/>
      <c r="E6" s="47"/>
      <c r="F6" s="47"/>
      <c r="G6" s="47"/>
      <c r="H6" s="47"/>
      <c r="I6" s="47"/>
      <c r="J6" s="47"/>
      <c r="K6" s="47" t="s">
        <v>24</v>
      </c>
      <c r="L6" s="47"/>
      <c r="M6" s="47"/>
      <c r="N6" s="47"/>
      <c r="O6" s="47"/>
      <c r="P6" s="47"/>
      <c r="Q6" s="47"/>
      <c r="R6" s="47"/>
      <c r="S6" s="47" t="s">
        <v>23</v>
      </c>
    </row>
    <row r="7" spans="1:27" s="15" customFormat="1" ht="12" customHeight="1" x14ac:dyDescent="0.2">
      <c r="B7" s="39"/>
      <c r="C7" s="39"/>
      <c r="D7" s="69"/>
      <c r="E7" s="69"/>
      <c r="F7" s="69"/>
      <c r="G7" s="69">
        <v>2025</v>
      </c>
      <c r="H7" s="69"/>
      <c r="I7" s="69"/>
      <c r="J7" s="69"/>
      <c r="K7" s="69">
        <v>2055</v>
      </c>
      <c r="L7" s="69"/>
      <c r="M7" s="69"/>
      <c r="N7" s="69"/>
      <c r="O7" s="69">
        <v>2025</v>
      </c>
      <c r="P7" s="69"/>
      <c r="Q7" s="69"/>
      <c r="R7" s="69"/>
      <c r="S7" s="69">
        <v>2055</v>
      </c>
    </row>
    <row r="8" spans="1:27" s="15" customFormat="1" ht="12" customHeight="1" thickBot="1" x14ac:dyDescent="0.25">
      <c r="B8" s="20"/>
      <c r="C8" s="20"/>
      <c r="D8" s="21" t="s">
        <v>5</v>
      </c>
      <c r="E8" s="21" t="s">
        <v>2</v>
      </c>
      <c r="F8" s="21" t="s">
        <v>3</v>
      </c>
      <c r="G8" s="21" t="s">
        <v>4</v>
      </c>
      <c r="H8" s="21" t="s">
        <v>5</v>
      </c>
      <c r="I8" s="21" t="s">
        <v>2</v>
      </c>
      <c r="J8" s="21" t="s">
        <v>3</v>
      </c>
      <c r="K8" s="21" t="s">
        <v>4</v>
      </c>
      <c r="L8" s="21" t="s">
        <v>5</v>
      </c>
      <c r="M8" s="21" t="s">
        <v>2</v>
      </c>
      <c r="N8" s="21" t="s">
        <v>3</v>
      </c>
      <c r="O8" s="21" t="s">
        <v>4</v>
      </c>
      <c r="P8" s="21" t="s">
        <v>5</v>
      </c>
      <c r="Q8" s="21" t="s">
        <v>2</v>
      </c>
      <c r="R8" s="21" t="s">
        <v>3</v>
      </c>
      <c r="S8" s="21" t="s">
        <v>4</v>
      </c>
    </row>
    <row r="9" spans="1:27" s="15" customFormat="1" ht="12" customHeight="1" x14ac:dyDescent="0.2">
      <c r="B9" s="16" t="s">
        <v>0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27" ht="12" customHeight="1" x14ac:dyDescent="0.2">
      <c r="A10" s="15"/>
      <c r="B10" s="8"/>
      <c r="C10" s="8" t="s">
        <v>7</v>
      </c>
      <c r="D10" s="9">
        <v>46193.881891566467</v>
      </c>
      <c r="E10" s="9">
        <v>9116.3876804437532</v>
      </c>
      <c r="F10" s="9">
        <v>26295.273711932634</v>
      </c>
      <c r="G10" s="9">
        <v>10782.220499190094</v>
      </c>
      <c r="H10" s="9">
        <v>47791.301435497902</v>
      </c>
      <c r="I10" s="9">
        <v>7688.092473722415</v>
      </c>
      <c r="J10" s="9">
        <v>25653.203638089992</v>
      </c>
      <c r="K10" s="9">
        <v>14450.0053236855</v>
      </c>
      <c r="L10" s="43">
        <f>D10/$D10*100</f>
        <v>100</v>
      </c>
      <c r="M10" s="43">
        <f>E10/$D10*100</f>
        <v>19.735054312697013</v>
      </c>
      <c r="N10" s="43">
        <f t="shared" ref="N10:O19" si="0">F10/$D10*100</f>
        <v>56.923715079102962</v>
      </c>
      <c r="O10" s="43">
        <f t="shared" si="0"/>
        <v>23.341230608200053</v>
      </c>
      <c r="P10" s="43">
        <f>H10/$H10*100</f>
        <v>100</v>
      </c>
      <c r="Q10" s="43">
        <f t="shared" ref="Q10:S19" si="1">I10/$H10*100</f>
        <v>16.086802917678945</v>
      </c>
      <c r="R10" s="43">
        <f t="shared" si="1"/>
        <v>53.67755819061162</v>
      </c>
      <c r="S10" s="43">
        <f t="shared" si="1"/>
        <v>30.235638891709449</v>
      </c>
      <c r="T10" s="15"/>
    </row>
    <row r="11" spans="1:27" ht="12" customHeight="1" x14ac:dyDescent="0.2">
      <c r="B11" s="8"/>
      <c r="C11" s="8" t="s">
        <v>18</v>
      </c>
      <c r="D11" s="9">
        <v>106021.04631106739</v>
      </c>
      <c r="E11" s="9">
        <v>20902.93657762371</v>
      </c>
      <c r="F11" s="9">
        <v>62564.586538529009</v>
      </c>
      <c r="G11" s="9">
        <v>24217.514629359728</v>
      </c>
      <c r="H11" s="9">
        <v>114546.26399141167</v>
      </c>
      <c r="I11" s="9">
        <v>18716.827637180679</v>
      </c>
      <c r="J11" s="9">
        <v>63661.752863311187</v>
      </c>
      <c r="K11" s="9">
        <v>31536.243468087963</v>
      </c>
      <c r="L11" s="43">
        <f t="shared" ref="L11:M19" si="2">D11/$D11*100</f>
        <v>100</v>
      </c>
      <c r="M11" s="43">
        <f t="shared" si="2"/>
        <v>19.715836906847883</v>
      </c>
      <c r="N11" s="43">
        <f t="shared" si="0"/>
        <v>59.01147811252828</v>
      </c>
      <c r="O11" s="43">
        <f t="shared" si="0"/>
        <v>22.842176597941851</v>
      </c>
      <c r="P11" s="43">
        <f t="shared" ref="P11:P19" si="3">H11/$H11*100</f>
        <v>100</v>
      </c>
      <c r="Q11" s="43">
        <f t="shared" si="1"/>
        <v>16.339972151849498</v>
      </c>
      <c r="R11" s="43">
        <f t="shared" si="1"/>
        <v>55.577328011400141</v>
      </c>
      <c r="S11" s="43">
        <f t="shared" si="1"/>
        <v>27.531446569442419</v>
      </c>
    </row>
    <row r="12" spans="1:27" ht="12" customHeight="1" x14ac:dyDescent="0.2">
      <c r="B12" s="8"/>
      <c r="C12" s="8" t="s">
        <v>8</v>
      </c>
      <c r="D12" s="9">
        <v>78334.106933002069</v>
      </c>
      <c r="E12" s="9">
        <v>15180.555428968508</v>
      </c>
      <c r="F12" s="9">
        <v>44823.999583474259</v>
      </c>
      <c r="G12" s="9">
        <v>18329.551920559294</v>
      </c>
      <c r="H12" s="9">
        <v>81661.939463658346</v>
      </c>
      <c r="I12" s="9">
        <v>13213.935417705679</v>
      </c>
      <c r="J12" s="9">
        <v>42621.077855650903</v>
      </c>
      <c r="K12" s="9">
        <v>25826.926190301754</v>
      </c>
      <c r="L12" s="43">
        <f t="shared" si="2"/>
        <v>100</v>
      </c>
      <c r="M12" s="43">
        <f t="shared" si="2"/>
        <v>19.379241078157943</v>
      </c>
      <c r="N12" s="43">
        <f t="shared" si="0"/>
        <v>57.221562022544688</v>
      </c>
      <c r="O12" s="43">
        <f t="shared" si="0"/>
        <v>23.399196899297355</v>
      </c>
      <c r="P12" s="43">
        <f t="shared" si="3"/>
        <v>100</v>
      </c>
      <c r="Q12" s="43">
        <f t="shared" si="1"/>
        <v>16.181265721206902</v>
      </c>
      <c r="R12" s="43">
        <f t="shared" si="1"/>
        <v>52.192096018755926</v>
      </c>
      <c r="S12" s="43">
        <f t="shared" si="1"/>
        <v>31.626638260037161</v>
      </c>
    </row>
    <row r="13" spans="1:27" ht="15" customHeight="1" x14ac:dyDescent="0.2">
      <c r="B13" s="8"/>
      <c r="C13" s="8" t="s">
        <v>14</v>
      </c>
      <c r="D13" s="9">
        <v>84178.617787301831</v>
      </c>
      <c r="E13" s="9">
        <v>16464.507452202841</v>
      </c>
      <c r="F13" s="9">
        <v>47834.440410086536</v>
      </c>
      <c r="G13" s="9">
        <v>19879.669925012458</v>
      </c>
      <c r="H13" s="9">
        <v>84975.86190787646</v>
      </c>
      <c r="I13" s="9">
        <v>13708.741615690071</v>
      </c>
      <c r="J13" s="9">
        <v>44262.077626451777</v>
      </c>
      <c r="K13" s="9">
        <v>27005.042665734592</v>
      </c>
      <c r="L13" s="43">
        <f t="shared" si="2"/>
        <v>100</v>
      </c>
      <c r="M13" s="43">
        <f t="shared" si="2"/>
        <v>19.559013779252712</v>
      </c>
      <c r="N13" s="43">
        <f t="shared" si="0"/>
        <v>56.824929735662941</v>
      </c>
      <c r="O13" s="43">
        <f t="shared" si="0"/>
        <v>23.616056485084343</v>
      </c>
      <c r="P13" s="43">
        <f t="shared" si="3"/>
        <v>100</v>
      </c>
      <c r="Q13" s="43">
        <f t="shared" si="1"/>
        <v>16.13251258404641</v>
      </c>
      <c r="R13" s="43">
        <f t="shared" si="1"/>
        <v>52.087824274659219</v>
      </c>
      <c r="S13" s="43">
        <f t="shared" si="1"/>
        <v>31.779663141294339</v>
      </c>
    </row>
    <row r="14" spans="1:27" ht="12" customHeight="1" x14ac:dyDescent="0.2">
      <c r="B14" s="8"/>
      <c r="C14" s="8" t="s">
        <v>15</v>
      </c>
      <c r="D14" s="9">
        <v>99159.697948986781</v>
      </c>
      <c r="E14" s="9">
        <v>19372.622553533169</v>
      </c>
      <c r="F14" s="9">
        <v>55569.560766093913</v>
      </c>
      <c r="G14" s="9">
        <v>24217.514629359728</v>
      </c>
      <c r="H14" s="9">
        <v>92047.086068129269</v>
      </c>
      <c r="I14" s="9">
        <v>14486.21534407977</v>
      </c>
      <c r="J14" s="9">
        <v>46024.627255961532</v>
      </c>
      <c r="K14" s="9">
        <v>31536.243468087963</v>
      </c>
      <c r="L14" s="43">
        <f t="shared" si="2"/>
        <v>100</v>
      </c>
      <c r="M14" s="43">
        <f t="shared" si="2"/>
        <v>19.536790605694982</v>
      </c>
      <c r="N14" s="43">
        <f t="shared" si="0"/>
        <v>56.040469984773409</v>
      </c>
      <c r="O14" s="43">
        <f t="shared" si="0"/>
        <v>24.422739409531637</v>
      </c>
      <c r="P14" s="43">
        <f t="shared" si="3"/>
        <v>100</v>
      </c>
      <c r="Q14" s="43">
        <f t="shared" si="1"/>
        <v>15.737831541302352</v>
      </c>
      <c r="R14" s="43">
        <f t="shared" si="1"/>
        <v>50.001177899207036</v>
      </c>
      <c r="S14" s="43">
        <f t="shared" si="1"/>
        <v>34.260990559490608</v>
      </c>
    </row>
    <row r="15" spans="1:27" ht="12" customHeight="1" x14ac:dyDescent="0.2">
      <c r="B15" s="8"/>
      <c r="C15" s="8" t="s">
        <v>10</v>
      </c>
      <c r="D15" s="9">
        <v>439845.70678777935</v>
      </c>
      <c r="E15" s="9">
        <v>81428.005805089269</v>
      </c>
      <c r="F15" s="9">
        <v>258032.858375379</v>
      </c>
      <c r="G15" s="9">
        <v>100384.84260731115</v>
      </c>
      <c r="H15" s="9">
        <v>452460.91967241431</v>
      </c>
      <c r="I15" s="9">
        <v>71130.096692164661</v>
      </c>
      <c r="J15" s="9">
        <v>251280.54565723016</v>
      </c>
      <c r="K15" s="9">
        <v>130050.27732301946</v>
      </c>
      <c r="L15" s="43">
        <f t="shared" si="2"/>
        <v>100</v>
      </c>
      <c r="M15" s="43">
        <f t="shared" si="2"/>
        <v>18.512856792388195</v>
      </c>
      <c r="N15" s="43">
        <f t="shared" si="0"/>
        <v>58.664403083483322</v>
      </c>
      <c r="O15" s="43">
        <f t="shared" si="0"/>
        <v>22.822740124128511</v>
      </c>
      <c r="P15" s="43">
        <f t="shared" si="3"/>
        <v>100</v>
      </c>
      <c r="Q15" s="43">
        <f t="shared" si="1"/>
        <v>15.720716110391031</v>
      </c>
      <c r="R15" s="43">
        <f t="shared" si="1"/>
        <v>55.536408722141019</v>
      </c>
      <c r="S15" s="43">
        <f t="shared" si="1"/>
        <v>28.742875167467947</v>
      </c>
    </row>
    <row r="16" spans="1:27" ht="15" customHeight="1" x14ac:dyDescent="0.2">
      <c r="B16" s="8"/>
      <c r="C16" s="8" t="s">
        <v>19</v>
      </c>
      <c r="D16" s="9">
        <v>110657.65915252743</v>
      </c>
      <c r="E16" s="9">
        <v>19663.50142361968</v>
      </c>
      <c r="F16" s="9">
        <v>61934.447793559644</v>
      </c>
      <c r="G16" s="9">
        <v>29059.709935348092</v>
      </c>
      <c r="H16" s="9">
        <v>109756.4628010161</v>
      </c>
      <c r="I16" s="9">
        <v>16390.241742001141</v>
      </c>
      <c r="J16" s="9">
        <v>55932.298829707666</v>
      </c>
      <c r="K16" s="9">
        <v>37433.922229307303</v>
      </c>
      <c r="L16" s="43">
        <f t="shared" si="2"/>
        <v>100</v>
      </c>
      <c r="M16" s="43">
        <f t="shared" si="2"/>
        <v>17.769670508316157</v>
      </c>
      <c r="N16" s="43">
        <f t="shared" si="0"/>
        <v>55.969417994095579</v>
      </c>
      <c r="O16" s="43">
        <f t="shared" si="0"/>
        <v>26.260911497588253</v>
      </c>
      <c r="P16" s="43">
        <f t="shared" si="3"/>
        <v>100</v>
      </c>
      <c r="Q16" s="43">
        <f t="shared" si="1"/>
        <v>14.93328167081693</v>
      </c>
      <c r="R16" s="43">
        <f t="shared" si="1"/>
        <v>50.960369350742106</v>
      </c>
      <c r="S16" s="43">
        <f t="shared" si="1"/>
        <v>34.106348978440977</v>
      </c>
    </row>
    <row r="17" spans="1:20" ht="12" customHeight="1" x14ac:dyDescent="0.2">
      <c r="B17" s="8"/>
      <c r="C17" s="8" t="s">
        <v>20</v>
      </c>
      <c r="D17" s="9">
        <v>16754.301410160275</v>
      </c>
      <c r="E17" s="9">
        <v>2930.3233895245939</v>
      </c>
      <c r="F17" s="9">
        <v>9526.0336923832092</v>
      </c>
      <c r="G17" s="9">
        <v>4297.9443282524735</v>
      </c>
      <c r="H17" s="9">
        <v>16014.209406537724</v>
      </c>
      <c r="I17" s="9">
        <v>2304.1481352038682</v>
      </c>
      <c r="J17" s="9">
        <v>8553.1228372547794</v>
      </c>
      <c r="K17" s="9">
        <v>5156.9384340790793</v>
      </c>
      <c r="L17" s="43">
        <f t="shared" si="2"/>
        <v>100</v>
      </c>
      <c r="M17" s="43">
        <f t="shared" si="2"/>
        <v>17.489976560571868</v>
      </c>
      <c r="N17" s="43">
        <f t="shared" si="0"/>
        <v>56.85724196537587</v>
      </c>
      <c r="O17" s="43">
        <f t="shared" si="0"/>
        <v>25.652781474052272</v>
      </c>
      <c r="P17" s="43">
        <f t="shared" si="3"/>
        <v>100</v>
      </c>
      <c r="Q17" s="43">
        <f t="shared" si="1"/>
        <v>14.388147904842624</v>
      </c>
      <c r="R17" s="43">
        <f t="shared" si="1"/>
        <v>53.409585325910683</v>
      </c>
      <c r="S17" s="43">
        <f t="shared" si="1"/>
        <v>32.202266769246719</v>
      </c>
    </row>
    <row r="18" spans="1:20" ht="12" customHeight="1" x14ac:dyDescent="0.2">
      <c r="B18" s="8"/>
      <c r="C18" s="8" t="s">
        <v>21</v>
      </c>
      <c r="D18" s="9">
        <v>41302.630521823921</v>
      </c>
      <c r="E18" s="9">
        <v>7955.4914194960038</v>
      </c>
      <c r="F18" s="9">
        <v>22823.039486824535</v>
      </c>
      <c r="G18" s="9">
        <v>10524.099615503384</v>
      </c>
      <c r="H18" s="9">
        <v>37063.589521522816</v>
      </c>
      <c r="I18" s="9">
        <v>5625.6778559405357</v>
      </c>
      <c r="J18" s="9">
        <v>18794.616170409576</v>
      </c>
      <c r="K18" s="9">
        <v>12643.295495172708</v>
      </c>
      <c r="L18" s="43">
        <f t="shared" si="2"/>
        <v>100</v>
      </c>
      <c r="M18" s="43">
        <f t="shared" si="2"/>
        <v>19.261464267493562</v>
      </c>
      <c r="N18" s="43">
        <f t="shared" si="0"/>
        <v>55.258077266446882</v>
      </c>
      <c r="O18" s="43">
        <f t="shared" si="0"/>
        <v>25.480458466059563</v>
      </c>
      <c r="P18" s="43">
        <f t="shared" si="3"/>
        <v>100</v>
      </c>
      <c r="Q18" s="43">
        <f t="shared" si="1"/>
        <v>15.178448522029164</v>
      </c>
      <c r="R18" s="43">
        <f t="shared" si="1"/>
        <v>50.709109433384882</v>
      </c>
      <c r="S18" s="43">
        <f t="shared" si="1"/>
        <v>34.112442044585968</v>
      </c>
    </row>
    <row r="19" spans="1:20" ht="15" customHeight="1" x14ac:dyDescent="0.2">
      <c r="B19" s="22"/>
      <c r="C19" s="22" t="s">
        <v>22</v>
      </c>
      <c r="D19" s="23">
        <v>49069.547983243261</v>
      </c>
      <c r="E19" s="23">
        <v>7948.5909178395577</v>
      </c>
      <c r="F19" s="23">
        <v>28623.605364999708</v>
      </c>
      <c r="G19" s="23">
        <v>12497.351700403979</v>
      </c>
      <c r="H19" s="23">
        <v>50792.751197371312</v>
      </c>
      <c r="I19" s="23">
        <v>7371.5651625741721</v>
      </c>
      <c r="J19" s="23">
        <v>28171.074184683846</v>
      </c>
      <c r="K19" s="23">
        <v>15250.111850113297</v>
      </c>
      <c r="L19" s="44">
        <f t="shared" si="2"/>
        <v>100</v>
      </c>
      <c r="M19" s="44">
        <f t="shared" si="2"/>
        <v>16.198622658097275</v>
      </c>
      <c r="N19" s="44">
        <f t="shared" si="0"/>
        <v>58.332726795800873</v>
      </c>
      <c r="O19" s="44">
        <f t="shared" si="0"/>
        <v>25.468650546101816</v>
      </c>
      <c r="P19" s="44">
        <f t="shared" si="3"/>
        <v>100</v>
      </c>
      <c r="Q19" s="44">
        <f t="shared" si="1"/>
        <v>14.51302595114335</v>
      </c>
      <c r="R19" s="44">
        <f t="shared" si="1"/>
        <v>55.462784591478851</v>
      </c>
      <c r="S19" s="44">
        <f t="shared" si="1"/>
        <v>30.024189457377808</v>
      </c>
    </row>
    <row r="20" spans="1:20" s="15" customFormat="1" ht="12" customHeight="1" x14ac:dyDescent="0.2">
      <c r="A20" s="1"/>
      <c r="B20" s="16" t="s">
        <v>6</v>
      </c>
      <c r="C20" s="17"/>
      <c r="D20" s="18"/>
      <c r="E20" s="18"/>
      <c r="F20" s="18"/>
      <c r="G20" s="18"/>
      <c r="H20" s="18"/>
      <c r="I20" s="18"/>
      <c r="J20" s="18"/>
      <c r="K20" s="18"/>
      <c r="L20" s="45"/>
      <c r="M20" s="45"/>
      <c r="N20" s="45"/>
      <c r="O20" s="45"/>
      <c r="P20" s="45"/>
      <c r="Q20" s="45"/>
      <c r="R20" s="45"/>
      <c r="S20" s="45"/>
      <c r="T20" s="1"/>
    </row>
    <row r="21" spans="1:20" ht="12" customHeight="1" x14ac:dyDescent="0.2">
      <c r="A21" s="15"/>
      <c r="B21" s="8"/>
      <c r="C21" s="8" t="s">
        <v>7</v>
      </c>
      <c r="D21" s="9">
        <f>D10</f>
        <v>46193.881891566467</v>
      </c>
      <c r="E21" s="9">
        <f t="shared" ref="E21:K21" si="4">E10</f>
        <v>9116.3876804437532</v>
      </c>
      <c r="F21" s="9">
        <f t="shared" si="4"/>
        <v>26295.273711932634</v>
      </c>
      <c r="G21" s="9">
        <f t="shared" si="4"/>
        <v>10782.220499190094</v>
      </c>
      <c r="H21" s="9">
        <f t="shared" si="4"/>
        <v>47791.301435497902</v>
      </c>
      <c r="I21" s="9">
        <f t="shared" si="4"/>
        <v>7688.092473722415</v>
      </c>
      <c r="J21" s="9">
        <f t="shared" si="4"/>
        <v>25653.203638089992</v>
      </c>
      <c r="K21" s="9">
        <f t="shared" si="4"/>
        <v>14450.0053236855</v>
      </c>
      <c r="L21" s="43">
        <f t="shared" ref="L21:O25" si="5">D21/$D21*100</f>
        <v>100</v>
      </c>
      <c r="M21" s="43">
        <f t="shared" si="5"/>
        <v>19.735054312697013</v>
      </c>
      <c r="N21" s="43">
        <f t="shared" si="5"/>
        <v>56.923715079102962</v>
      </c>
      <c r="O21" s="43">
        <f t="shared" si="5"/>
        <v>23.341230608200053</v>
      </c>
      <c r="P21" s="43">
        <f t="shared" ref="P21:S25" si="6">H21/$H21*100</f>
        <v>100</v>
      </c>
      <c r="Q21" s="43">
        <f t="shared" si="6"/>
        <v>16.086802917678945</v>
      </c>
      <c r="R21" s="43">
        <f t="shared" si="6"/>
        <v>53.67755819061162</v>
      </c>
      <c r="S21" s="43">
        <f t="shared" si="6"/>
        <v>30.235638891709449</v>
      </c>
      <c r="T21" s="15"/>
    </row>
    <row r="22" spans="1:20" ht="12" customHeight="1" x14ac:dyDescent="0.2">
      <c r="B22" s="8"/>
      <c r="C22" s="8" t="s">
        <v>8</v>
      </c>
      <c r="D22" s="9">
        <f>SUM(D11:D12)</f>
        <v>184355.15324406946</v>
      </c>
      <c r="E22" s="9">
        <f t="shared" ref="E22:K22" si="7">SUM(E11:E12)</f>
        <v>36083.49200659222</v>
      </c>
      <c r="F22" s="9">
        <f t="shared" si="7"/>
        <v>107388.58612200327</v>
      </c>
      <c r="G22" s="9">
        <f t="shared" si="7"/>
        <v>42547.066549919022</v>
      </c>
      <c r="H22" s="9">
        <f t="shared" si="7"/>
        <v>196208.20345507003</v>
      </c>
      <c r="I22" s="9">
        <f t="shared" si="7"/>
        <v>31930.76305488636</v>
      </c>
      <c r="J22" s="9">
        <f t="shared" si="7"/>
        <v>106282.8307189621</v>
      </c>
      <c r="K22" s="9">
        <f t="shared" si="7"/>
        <v>57363.169658389714</v>
      </c>
      <c r="L22" s="43">
        <f t="shared" si="5"/>
        <v>100</v>
      </c>
      <c r="M22" s="43">
        <f t="shared" si="5"/>
        <v>19.57281441372076</v>
      </c>
      <c r="N22" s="43">
        <f t="shared" si="5"/>
        <v>58.250927208869797</v>
      </c>
      <c r="O22" s="43">
        <f t="shared" si="5"/>
        <v>23.078859365320032</v>
      </c>
      <c r="P22" s="43">
        <f t="shared" si="6"/>
        <v>100</v>
      </c>
      <c r="Q22" s="43">
        <f t="shared" si="6"/>
        <v>16.273918466512143</v>
      </c>
      <c r="R22" s="43">
        <f t="shared" si="6"/>
        <v>54.168392986330936</v>
      </c>
      <c r="S22" s="43">
        <f t="shared" si="6"/>
        <v>29.235867129034375</v>
      </c>
    </row>
    <row r="23" spans="1:20" ht="12" customHeight="1" x14ac:dyDescent="0.2">
      <c r="B23" s="8"/>
      <c r="C23" s="8" t="s">
        <v>9</v>
      </c>
      <c r="D23" s="9">
        <f>SUM(D13:D14)</f>
        <v>183338.31573628861</v>
      </c>
      <c r="E23" s="9">
        <f t="shared" ref="E23:K23" si="8">SUM(E13:E14)</f>
        <v>35837.130005736006</v>
      </c>
      <c r="F23" s="9">
        <f t="shared" si="8"/>
        <v>103404.00117618045</v>
      </c>
      <c r="G23" s="9">
        <f t="shared" si="8"/>
        <v>44097.184554372187</v>
      </c>
      <c r="H23" s="9">
        <f t="shared" si="8"/>
        <v>177022.94797600573</v>
      </c>
      <c r="I23" s="9">
        <f t="shared" si="8"/>
        <v>28194.956959769843</v>
      </c>
      <c r="J23" s="9">
        <f t="shared" si="8"/>
        <v>90286.704882413309</v>
      </c>
      <c r="K23" s="9">
        <f t="shared" si="8"/>
        <v>58541.286133822556</v>
      </c>
      <c r="L23" s="43">
        <f t="shared" si="5"/>
        <v>100</v>
      </c>
      <c r="M23" s="43">
        <f t="shared" si="5"/>
        <v>19.546994234027792</v>
      </c>
      <c r="N23" s="43">
        <f t="shared" si="5"/>
        <v>56.400649673751438</v>
      </c>
      <c r="O23" s="43">
        <f t="shared" si="5"/>
        <v>24.05235609222078</v>
      </c>
      <c r="P23" s="43">
        <f t="shared" si="6"/>
        <v>100</v>
      </c>
      <c r="Q23" s="43">
        <f t="shared" si="6"/>
        <v>15.927289248166559</v>
      </c>
      <c r="R23" s="43">
        <f t="shared" si="6"/>
        <v>51.002825291696688</v>
      </c>
      <c r="S23" s="43">
        <f t="shared" si="6"/>
        <v>33.069885460136746</v>
      </c>
    </row>
    <row r="24" spans="1:20" ht="15" customHeight="1" x14ac:dyDescent="0.2">
      <c r="B24" s="8"/>
      <c r="C24" s="8" t="s">
        <v>10</v>
      </c>
      <c r="D24" s="9">
        <f>SUM(D15)</f>
        <v>439845.70678777935</v>
      </c>
      <c r="E24" s="9">
        <f t="shared" ref="E24:K24" si="9">SUM(E15)</f>
        <v>81428.005805089269</v>
      </c>
      <c r="F24" s="9">
        <f t="shared" si="9"/>
        <v>258032.858375379</v>
      </c>
      <c r="G24" s="9">
        <f t="shared" si="9"/>
        <v>100384.84260731115</v>
      </c>
      <c r="H24" s="9">
        <f t="shared" si="9"/>
        <v>452460.91967241431</v>
      </c>
      <c r="I24" s="9">
        <f t="shared" si="9"/>
        <v>71130.096692164661</v>
      </c>
      <c r="J24" s="9">
        <f t="shared" si="9"/>
        <v>251280.54565723016</v>
      </c>
      <c r="K24" s="9">
        <f t="shared" si="9"/>
        <v>130050.27732301946</v>
      </c>
      <c r="L24" s="43">
        <f t="shared" si="5"/>
        <v>100</v>
      </c>
      <c r="M24" s="43">
        <f t="shared" si="5"/>
        <v>18.512856792388195</v>
      </c>
      <c r="N24" s="43">
        <f t="shared" si="5"/>
        <v>58.664403083483322</v>
      </c>
      <c r="O24" s="43">
        <f t="shared" si="5"/>
        <v>22.822740124128511</v>
      </c>
      <c r="P24" s="43">
        <f t="shared" si="6"/>
        <v>100</v>
      </c>
      <c r="Q24" s="43">
        <f t="shared" si="6"/>
        <v>15.720716110391031</v>
      </c>
      <c r="R24" s="43">
        <f t="shared" si="6"/>
        <v>55.536408722141019</v>
      </c>
      <c r="S24" s="43">
        <f t="shared" si="6"/>
        <v>28.742875167467947</v>
      </c>
    </row>
    <row r="25" spans="1:20" ht="12" customHeight="1" x14ac:dyDescent="0.2">
      <c r="B25" s="22"/>
      <c r="C25" s="22" t="s">
        <v>11</v>
      </c>
      <c r="D25" s="23">
        <f>SUM(D16:D19)</f>
        <v>217784.13906775491</v>
      </c>
      <c r="E25" s="23">
        <f t="shared" ref="E25:K25" si="10">SUM(E16:E19)</f>
        <v>38497.907150479834</v>
      </c>
      <c r="F25" s="23">
        <f t="shared" si="10"/>
        <v>122907.1263377671</v>
      </c>
      <c r="G25" s="23">
        <f t="shared" si="10"/>
        <v>56379.10557950793</v>
      </c>
      <c r="H25" s="23">
        <f t="shared" si="10"/>
        <v>213627.01292644793</v>
      </c>
      <c r="I25" s="23">
        <f t="shared" si="10"/>
        <v>31691.632895719718</v>
      </c>
      <c r="J25" s="23">
        <f t="shared" si="10"/>
        <v>111451.11202205587</v>
      </c>
      <c r="K25" s="23">
        <f t="shared" si="10"/>
        <v>70484.268008672385</v>
      </c>
      <c r="L25" s="44">
        <f t="shared" si="5"/>
        <v>100</v>
      </c>
      <c r="M25" s="44">
        <f t="shared" si="5"/>
        <v>17.677094078234383</v>
      </c>
      <c r="N25" s="44">
        <f t="shared" si="5"/>
        <v>56.435297292026135</v>
      </c>
      <c r="O25" s="44">
        <f t="shared" si="5"/>
        <v>25.887608629739471</v>
      </c>
      <c r="P25" s="44">
        <f t="shared" si="6"/>
        <v>100</v>
      </c>
      <c r="Q25" s="44">
        <f t="shared" si="6"/>
        <v>14.835030674061425</v>
      </c>
      <c r="R25" s="44">
        <f t="shared" si="6"/>
        <v>52.170889109622401</v>
      </c>
      <c r="S25" s="44">
        <f t="shared" si="6"/>
        <v>32.994080216316192</v>
      </c>
    </row>
    <row r="26" spans="1:20" s="15" customFormat="1" ht="12" customHeight="1" x14ac:dyDescent="0.2">
      <c r="A26" s="1"/>
      <c r="B26" s="16" t="s">
        <v>12</v>
      </c>
      <c r="C26" s="17"/>
      <c r="D26" s="18"/>
      <c r="E26" s="18"/>
      <c r="F26" s="18"/>
      <c r="G26" s="18"/>
      <c r="H26" s="18"/>
      <c r="I26" s="18"/>
      <c r="J26" s="18"/>
      <c r="K26" s="18"/>
      <c r="L26" s="45"/>
      <c r="M26" s="45"/>
      <c r="N26" s="45"/>
      <c r="O26" s="45"/>
      <c r="P26" s="45"/>
      <c r="Q26" s="45"/>
      <c r="R26" s="45"/>
      <c r="S26" s="45"/>
      <c r="T26" s="1"/>
    </row>
    <row r="27" spans="1:20" ht="12" customHeight="1" x14ac:dyDescent="0.2">
      <c r="A27" s="15"/>
      <c r="B27" s="8"/>
      <c r="C27" s="8" t="s">
        <v>13</v>
      </c>
      <c r="D27" s="9">
        <f>SUM(D10:D12)</f>
        <v>230549.03513563593</v>
      </c>
      <c r="E27" s="9">
        <f t="shared" ref="E27:K27" si="11">SUM(E10:E12)</f>
        <v>45199.879687035973</v>
      </c>
      <c r="F27" s="9">
        <f t="shared" si="11"/>
        <v>133683.85983393592</v>
      </c>
      <c r="G27" s="9">
        <f t="shared" si="11"/>
        <v>53329.287049109116</v>
      </c>
      <c r="H27" s="9">
        <f t="shared" si="11"/>
        <v>243999.50489056791</v>
      </c>
      <c r="I27" s="9">
        <f t="shared" si="11"/>
        <v>39618.855528608772</v>
      </c>
      <c r="J27" s="9">
        <f t="shared" si="11"/>
        <v>131936.03435705206</v>
      </c>
      <c r="K27" s="9">
        <f t="shared" si="11"/>
        <v>71813.174982075216</v>
      </c>
      <c r="L27" s="43">
        <f t="shared" ref="L27:O33" si="12">D27/$D27*100</f>
        <v>100</v>
      </c>
      <c r="M27" s="43">
        <f t="shared" si="12"/>
        <v>19.60532155792546</v>
      </c>
      <c r="N27" s="43">
        <f t="shared" si="12"/>
        <v>57.985000785315542</v>
      </c>
      <c r="O27" s="43">
        <f t="shared" si="12"/>
        <v>23.131429293440583</v>
      </c>
      <c r="P27" s="43">
        <f t="shared" ref="P27:S33" si="13">H27/$H27*100</f>
        <v>100</v>
      </c>
      <c r="Q27" s="43">
        <f t="shared" si="13"/>
        <v>16.237268820023861</v>
      </c>
      <c r="R27" s="43">
        <f t="shared" si="13"/>
        <v>54.072254948314125</v>
      </c>
      <c r="S27" s="43">
        <f t="shared" si="13"/>
        <v>29.431688811943669</v>
      </c>
      <c r="T27" s="15"/>
    </row>
    <row r="28" spans="1:20" ht="12" customHeight="1" x14ac:dyDescent="0.2">
      <c r="B28" s="8"/>
      <c r="C28" s="8" t="s">
        <v>14</v>
      </c>
      <c r="D28" s="9">
        <f>SUM(D13)</f>
        <v>84178.617787301831</v>
      </c>
      <c r="E28" s="9">
        <f t="shared" ref="E28:K30" si="14">SUM(E13)</f>
        <v>16464.507452202841</v>
      </c>
      <c r="F28" s="9">
        <f t="shared" si="14"/>
        <v>47834.440410086536</v>
      </c>
      <c r="G28" s="9">
        <f t="shared" si="14"/>
        <v>19879.669925012458</v>
      </c>
      <c r="H28" s="9">
        <f t="shared" si="14"/>
        <v>84975.86190787646</v>
      </c>
      <c r="I28" s="9">
        <f t="shared" si="14"/>
        <v>13708.741615690071</v>
      </c>
      <c r="J28" s="9">
        <f t="shared" si="14"/>
        <v>44262.077626451777</v>
      </c>
      <c r="K28" s="9">
        <f t="shared" si="14"/>
        <v>27005.042665734592</v>
      </c>
      <c r="L28" s="43">
        <f t="shared" si="12"/>
        <v>100</v>
      </c>
      <c r="M28" s="43">
        <f t="shared" si="12"/>
        <v>19.559013779252712</v>
      </c>
      <c r="N28" s="43">
        <f t="shared" si="12"/>
        <v>56.824929735662941</v>
      </c>
      <c r="O28" s="43">
        <f t="shared" si="12"/>
        <v>23.616056485084343</v>
      </c>
      <c r="P28" s="43">
        <f t="shared" si="13"/>
        <v>100</v>
      </c>
      <c r="Q28" s="43">
        <f t="shared" si="13"/>
        <v>16.13251258404641</v>
      </c>
      <c r="R28" s="43">
        <f t="shared" si="13"/>
        <v>52.087824274659219</v>
      </c>
      <c r="S28" s="43">
        <f t="shared" si="13"/>
        <v>31.779663141294339</v>
      </c>
    </row>
    <row r="29" spans="1:20" ht="12" customHeight="1" x14ac:dyDescent="0.2">
      <c r="B29" s="8"/>
      <c r="C29" s="8" t="s">
        <v>15</v>
      </c>
      <c r="D29" s="9">
        <f>SUM(D14)</f>
        <v>99159.697948986781</v>
      </c>
      <c r="E29" s="9">
        <f t="shared" si="14"/>
        <v>19372.622553533169</v>
      </c>
      <c r="F29" s="9">
        <f t="shared" si="14"/>
        <v>55569.560766093913</v>
      </c>
      <c r="G29" s="9">
        <f t="shared" si="14"/>
        <v>24217.514629359728</v>
      </c>
      <c r="H29" s="9">
        <f t="shared" si="14"/>
        <v>92047.086068129269</v>
      </c>
      <c r="I29" s="9">
        <f t="shared" si="14"/>
        <v>14486.21534407977</v>
      </c>
      <c r="J29" s="9">
        <f t="shared" si="14"/>
        <v>46024.627255961532</v>
      </c>
      <c r="K29" s="9">
        <f t="shared" si="14"/>
        <v>31536.243468087963</v>
      </c>
      <c r="L29" s="43">
        <f t="shared" si="12"/>
        <v>100</v>
      </c>
      <c r="M29" s="43">
        <f t="shared" si="12"/>
        <v>19.536790605694982</v>
      </c>
      <c r="N29" s="43">
        <f t="shared" si="12"/>
        <v>56.040469984773409</v>
      </c>
      <c r="O29" s="43">
        <f t="shared" si="12"/>
        <v>24.422739409531637</v>
      </c>
      <c r="P29" s="43">
        <f t="shared" si="13"/>
        <v>100</v>
      </c>
      <c r="Q29" s="43">
        <f t="shared" si="13"/>
        <v>15.737831541302352</v>
      </c>
      <c r="R29" s="43">
        <f t="shared" si="13"/>
        <v>50.001177899207036</v>
      </c>
      <c r="S29" s="43">
        <f t="shared" si="13"/>
        <v>34.260990559490608</v>
      </c>
    </row>
    <row r="30" spans="1:20" ht="15" customHeight="1" x14ac:dyDescent="0.2">
      <c r="B30" s="8"/>
      <c r="C30" s="8" t="s">
        <v>10</v>
      </c>
      <c r="D30" s="9">
        <f>SUM(D15)</f>
        <v>439845.70678777935</v>
      </c>
      <c r="E30" s="9">
        <f t="shared" si="14"/>
        <v>81428.005805089269</v>
      </c>
      <c r="F30" s="9">
        <f t="shared" si="14"/>
        <v>258032.858375379</v>
      </c>
      <c r="G30" s="9">
        <f t="shared" si="14"/>
        <v>100384.84260731115</v>
      </c>
      <c r="H30" s="9">
        <f t="shared" si="14"/>
        <v>452460.91967241431</v>
      </c>
      <c r="I30" s="9">
        <f t="shared" si="14"/>
        <v>71130.096692164661</v>
      </c>
      <c r="J30" s="9">
        <f t="shared" si="14"/>
        <v>251280.54565723016</v>
      </c>
      <c r="K30" s="9">
        <f t="shared" si="14"/>
        <v>130050.27732301946</v>
      </c>
      <c r="L30" s="43">
        <f t="shared" si="12"/>
        <v>100</v>
      </c>
      <c r="M30" s="43">
        <f t="shared" si="12"/>
        <v>18.512856792388195</v>
      </c>
      <c r="N30" s="43">
        <f t="shared" si="12"/>
        <v>58.664403083483322</v>
      </c>
      <c r="O30" s="43">
        <f t="shared" si="12"/>
        <v>22.822740124128511</v>
      </c>
      <c r="P30" s="43">
        <f t="shared" si="13"/>
        <v>100</v>
      </c>
      <c r="Q30" s="43">
        <f t="shared" si="13"/>
        <v>15.720716110391031</v>
      </c>
      <c r="R30" s="43">
        <f t="shared" si="13"/>
        <v>55.536408722141019</v>
      </c>
      <c r="S30" s="43">
        <f t="shared" si="13"/>
        <v>28.742875167467947</v>
      </c>
    </row>
    <row r="31" spans="1:20" ht="12" customHeight="1" x14ac:dyDescent="0.2">
      <c r="B31" s="8"/>
      <c r="C31" s="8" t="s">
        <v>16</v>
      </c>
      <c r="D31" s="9">
        <f>SUM(D16:D18)</f>
        <v>168714.59108451163</v>
      </c>
      <c r="E31" s="9">
        <f t="shared" ref="E31:K31" si="15">SUM(E16:E18)</f>
        <v>30549.316232640278</v>
      </c>
      <c r="F31" s="9">
        <f t="shared" si="15"/>
        <v>94283.520972767394</v>
      </c>
      <c r="G31" s="9">
        <f t="shared" si="15"/>
        <v>43881.753879103948</v>
      </c>
      <c r="H31" s="9">
        <f t="shared" si="15"/>
        <v>162834.26172907662</v>
      </c>
      <c r="I31" s="9">
        <f t="shared" si="15"/>
        <v>24320.067733145544</v>
      </c>
      <c r="J31" s="9">
        <f t="shared" si="15"/>
        <v>83280.037837372016</v>
      </c>
      <c r="K31" s="9">
        <f t="shared" si="15"/>
        <v>55234.15615855909</v>
      </c>
      <c r="L31" s="43">
        <f t="shared" si="12"/>
        <v>100</v>
      </c>
      <c r="M31" s="43">
        <f t="shared" si="12"/>
        <v>18.107097931641061</v>
      </c>
      <c r="N31" s="43">
        <f t="shared" si="12"/>
        <v>55.883442188790525</v>
      </c>
      <c r="O31" s="43">
        <f t="shared" si="12"/>
        <v>26.009459879568407</v>
      </c>
      <c r="P31" s="43">
        <f t="shared" si="13"/>
        <v>100</v>
      </c>
      <c r="Q31" s="43">
        <f t="shared" si="13"/>
        <v>14.935473330305163</v>
      </c>
      <c r="R31" s="43">
        <f t="shared" si="13"/>
        <v>51.144050983529013</v>
      </c>
      <c r="S31" s="43">
        <f t="shared" si="13"/>
        <v>33.920475686165844</v>
      </c>
    </row>
    <row r="32" spans="1:20" ht="12" customHeight="1" x14ac:dyDescent="0.2">
      <c r="B32" s="8"/>
      <c r="C32" s="8" t="s">
        <v>17</v>
      </c>
      <c r="D32" s="9">
        <f>SUM(D19)</f>
        <v>49069.547983243261</v>
      </c>
      <c r="E32" s="9">
        <f t="shared" ref="E32:K32" si="16">SUM(E19)</f>
        <v>7948.5909178395577</v>
      </c>
      <c r="F32" s="9">
        <f t="shared" si="16"/>
        <v>28623.605364999708</v>
      </c>
      <c r="G32" s="9">
        <f t="shared" si="16"/>
        <v>12497.351700403979</v>
      </c>
      <c r="H32" s="9">
        <f t="shared" si="16"/>
        <v>50792.751197371312</v>
      </c>
      <c r="I32" s="9">
        <f t="shared" si="16"/>
        <v>7371.5651625741721</v>
      </c>
      <c r="J32" s="9">
        <f t="shared" si="16"/>
        <v>28171.074184683846</v>
      </c>
      <c r="K32" s="9">
        <f t="shared" si="16"/>
        <v>15250.111850113297</v>
      </c>
      <c r="L32" s="43">
        <f t="shared" si="12"/>
        <v>100</v>
      </c>
      <c r="M32" s="43">
        <f t="shared" si="12"/>
        <v>16.198622658097275</v>
      </c>
      <c r="N32" s="43">
        <f t="shared" si="12"/>
        <v>58.332726795800873</v>
      </c>
      <c r="O32" s="43">
        <f t="shared" si="12"/>
        <v>25.468650546101816</v>
      </c>
      <c r="P32" s="43">
        <f t="shared" si="13"/>
        <v>100</v>
      </c>
      <c r="Q32" s="43">
        <f t="shared" si="13"/>
        <v>14.51302595114335</v>
      </c>
      <c r="R32" s="43">
        <f t="shared" si="13"/>
        <v>55.462784591478851</v>
      </c>
      <c r="S32" s="43">
        <f t="shared" si="13"/>
        <v>30.024189457377808</v>
      </c>
    </row>
    <row r="33" spans="1:27" s="15" customFormat="1" ht="15" customHeight="1" thickBot="1" x14ac:dyDescent="0.25">
      <c r="A33" s="1"/>
      <c r="B33" s="24" t="s">
        <v>1</v>
      </c>
      <c r="C33" s="25"/>
      <c r="D33" s="30">
        <v>1071517.1967274589</v>
      </c>
      <c r="E33" s="30">
        <v>200962.9226483411</v>
      </c>
      <c r="F33" s="30">
        <v>618027.84572326252</v>
      </c>
      <c r="G33" s="30">
        <v>254190.4197903004</v>
      </c>
      <c r="H33" s="30">
        <v>1087110.3854654359</v>
      </c>
      <c r="I33" s="30">
        <v>170635.54207626299</v>
      </c>
      <c r="J33" s="30">
        <v>584954.39691875142</v>
      </c>
      <c r="K33" s="30">
        <v>330889.00644758967</v>
      </c>
      <c r="L33" s="46">
        <f>D33/$D33*100</f>
        <v>100</v>
      </c>
      <c r="M33" s="46">
        <f>E33/$D33*100</f>
        <v>18.754988091848251</v>
      </c>
      <c r="N33" s="46">
        <f t="shared" si="12"/>
        <v>57.677828000408503</v>
      </c>
      <c r="O33" s="46">
        <f>G33/$D33*100</f>
        <v>23.722476929593682</v>
      </c>
      <c r="P33" s="46">
        <f t="shared" si="13"/>
        <v>100</v>
      </c>
      <c r="Q33" s="46">
        <f t="shared" si="13"/>
        <v>15.696247994467189</v>
      </c>
      <c r="R33" s="46">
        <f t="shared" si="13"/>
        <v>53.808187718518461</v>
      </c>
      <c r="S33" s="46">
        <f t="shared" si="13"/>
        <v>30.437480027009649</v>
      </c>
      <c r="T33" s="1"/>
    </row>
    <row r="34" spans="1:27" ht="15" customHeight="1" x14ac:dyDescent="0.2">
      <c r="A34" s="15"/>
      <c r="B34" s="8" t="s">
        <v>50</v>
      </c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5"/>
    </row>
    <row r="35" spans="1:27" ht="15" customHeight="1" x14ac:dyDescent="0.2">
      <c r="B35" s="3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27" ht="11.25" x14ac:dyDescent="0.2">
      <c r="B36" s="3"/>
      <c r="C36" s="3"/>
      <c r="D36" s="58"/>
      <c r="E36" s="58"/>
      <c r="F36" s="58"/>
      <c r="G36" s="58"/>
      <c r="H36" s="58"/>
      <c r="I36" s="58"/>
      <c r="J36" s="58"/>
      <c r="L36" s="58"/>
      <c r="M36" s="58"/>
      <c r="N36" s="58"/>
      <c r="P36" s="58"/>
      <c r="Q36" s="58"/>
      <c r="R36" s="58"/>
      <c r="U36" s="58"/>
      <c r="V36" s="58"/>
      <c r="W36" s="58"/>
      <c r="Y36" s="58"/>
      <c r="Z36" s="58"/>
      <c r="AA36" s="58"/>
    </row>
    <row r="37" spans="1:27" ht="11.25" x14ac:dyDescent="0.2">
      <c r="B37" s="3"/>
      <c r="C37" s="86"/>
      <c r="D37" s="58"/>
      <c r="E37" s="58"/>
      <c r="F37" s="58"/>
      <c r="G37" s="58"/>
      <c r="H37" s="58"/>
      <c r="I37" s="58"/>
      <c r="J37" s="58"/>
      <c r="L37" s="58"/>
      <c r="M37" s="58"/>
      <c r="N37" s="58"/>
      <c r="P37" s="58"/>
      <c r="Q37" s="58"/>
      <c r="R37" s="58"/>
      <c r="U37" s="58"/>
      <c r="V37" s="58"/>
      <c r="W37" s="58"/>
      <c r="Y37" s="58"/>
      <c r="Z37" s="58"/>
      <c r="AA37" s="58"/>
    </row>
    <row r="38" spans="1:27" s="57" customFormat="1" ht="18" customHeight="1" thickBot="1" x14ac:dyDescent="0.25">
      <c r="B38" s="55" t="s">
        <v>56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27" ht="12" customHeight="1" x14ac:dyDescent="0.2">
      <c r="B39" s="4" t="s">
        <v>47</v>
      </c>
      <c r="C39" s="4"/>
      <c r="D39" s="48"/>
      <c r="E39" s="48"/>
      <c r="F39" s="48"/>
      <c r="G39" s="48"/>
      <c r="H39" s="48"/>
      <c r="I39" s="48"/>
      <c r="J39" s="48"/>
      <c r="K39" s="48" t="s">
        <v>24</v>
      </c>
      <c r="L39" s="48"/>
      <c r="M39" s="48"/>
      <c r="N39" s="48"/>
      <c r="O39" s="48"/>
      <c r="P39" s="48"/>
      <c r="Q39" s="48"/>
      <c r="R39" s="48"/>
      <c r="S39" s="48" t="s">
        <v>23</v>
      </c>
    </row>
    <row r="40" spans="1:27" ht="12" customHeight="1" x14ac:dyDescent="0.2">
      <c r="B40" s="40"/>
      <c r="C40" s="40"/>
      <c r="D40" s="71"/>
      <c r="E40" s="71"/>
      <c r="F40" s="71"/>
      <c r="G40" s="71">
        <v>2025</v>
      </c>
      <c r="H40" s="71"/>
      <c r="I40" s="71"/>
      <c r="J40" s="71"/>
      <c r="K40" s="71">
        <v>2055</v>
      </c>
      <c r="L40" s="71"/>
      <c r="M40" s="71"/>
      <c r="N40" s="71"/>
      <c r="O40" s="71">
        <v>2025</v>
      </c>
      <c r="P40" s="71"/>
      <c r="Q40" s="71"/>
      <c r="R40" s="71"/>
      <c r="S40" s="71">
        <v>2055</v>
      </c>
    </row>
    <row r="41" spans="1:27" ht="12" customHeight="1" thickBot="1" x14ac:dyDescent="0.25">
      <c r="B41" s="5"/>
      <c r="C41" s="5"/>
      <c r="D41" s="6" t="s">
        <v>5</v>
      </c>
      <c r="E41" s="6" t="s">
        <v>2</v>
      </c>
      <c r="F41" s="6" t="s">
        <v>3</v>
      </c>
      <c r="G41" s="6" t="s">
        <v>4</v>
      </c>
      <c r="H41" s="6" t="s">
        <v>5</v>
      </c>
      <c r="I41" s="6" t="s">
        <v>2</v>
      </c>
      <c r="J41" s="6" t="s">
        <v>3</v>
      </c>
      <c r="K41" s="6" t="s">
        <v>4</v>
      </c>
      <c r="L41" s="6" t="s">
        <v>5</v>
      </c>
      <c r="M41" s="6" t="s">
        <v>2</v>
      </c>
      <c r="N41" s="6" t="s">
        <v>3</v>
      </c>
      <c r="O41" s="6" t="s">
        <v>4</v>
      </c>
      <c r="P41" s="6" t="s">
        <v>5</v>
      </c>
      <c r="Q41" s="6" t="s">
        <v>2</v>
      </c>
      <c r="R41" s="6" t="s">
        <v>3</v>
      </c>
      <c r="S41" s="6" t="s">
        <v>4</v>
      </c>
    </row>
    <row r="42" spans="1:27" ht="12" customHeight="1" x14ac:dyDescent="0.2">
      <c r="B42" s="7" t="s">
        <v>0</v>
      </c>
      <c r="C42" s="8"/>
      <c r="D42" s="9"/>
      <c r="E42" s="9"/>
      <c r="F42" s="9"/>
      <c r="G42" s="9"/>
      <c r="H42" s="9"/>
      <c r="I42" s="9"/>
      <c r="J42" s="9"/>
      <c r="K42" s="9"/>
      <c r="L42" s="42"/>
      <c r="M42" s="42"/>
      <c r="N42" s="42"/>
      <c r="O42" s="42"/>
      <c r="P42" s="42"/>
      <c r="Q42" s="42"/>
      <c r="R42" s="42"/>
      <c r="S42" s="42"/>
    </row>
    <row r="43" spans="1:27" ht="12" customHeight="1" x14ac:dyDescent="0.2">
      <c r="B43" s="8"/>
      <c r="C43" s="8" t="s">
        <v>7</v>
      </c>
      <c r="D43" s="9">
        <v>46291.865181019857</v>
      </c>
      <c r="E43" s="9">
        <v>9305.6617311141399</v>
      </c>
      <c r="F43" s="9">
        <v>26345.815201944821</v>
      </c>
      <c r="G43" s="9">
        <v>10640.388247960906</v>
      </c>
      <c r="H43" s="9">
        <v>52134.369485248579</v>
      </c>
      <c r="I43" s="9">
        <v>9890.6063733890005</v>
      </c>
      <c r="J43" s="9">
        <v>27462.95482204761</v>
      </c>
      <c r="K43" s="9">
        <v>14780.808289811963</v>
      </c>
      <c r="L43" s="42">
        <f>D43/$D43*100</f>
        <v>100</v>
      </c>
      <c r="M43" s="42">
        <f>E43/$D43*100</f>
        <v>20.102153358317388</v>
      </c>
      <c r="N43" s="42">
        <f t="shared" ref="N43:O52" si="17">F43/$D43*100</f>
        <v>56.912408041719772</v>
      </c>
      <c r="O43" s="42">
        <f t="shared" si="17"/>
        <v>22.985438599962858</v>
      </c>
      <c r="P43" s="42">
        <f>H43/$H43*100</f>
        <v>100</v>
      </c>
      <c r="Q43" s="42">
        <f t="shared" ref="Q43:S52" si="18">I43/$H43*100</f>
        <v>18.971374298844353</v>
      </c>
      <c r="R43" s="42">
        <f t="shared" si="18"/>
        <v>52.677255125945763</v>
      </c>
      <c r="S43" s="42">
        <f t="shared" si="18"/>
        <v>28.351370575209877</v>
      </c>
    </row>
    <row r="44" spans="1:27" ht="12" customHeight="1" x14ac:dyDescent="0.2">
      <c r="B44" s="8"/>
      <c r="C44" s="8" t="s">
        <v>18</v>
      </c>
      <c r="D44" s="9">
        <v>106954.14044538949</v>
      </c>
      <c r="E44" s="9">
        <v>21472.830289270722</v>
      </c>
      <c r="F44" s="9">
        <v>63095.404498646043</v>
      </c>
      <c r="G44" s="9">
        <v>23955.24667646331</v>
      </c>
      <c r="H44" s="9">
        <v>135769.0553786603</v>
      </c>
      <c r="I44" s="9">
        <v>25785.485974974938</v>
      </c>
      <c r="J44" s="9">
        <v>74629.998312539436</v>
      </c>
      <c r="K44" s="9">
        <v>32463.273939469582</v>
      </c>
      <c r="L44" s="42">
        <f t="shared" ref="L44:M52" si="19">D44/$D44*100</f>
        <v>100</v>
      </c>
      <c r="M44" s="42">
        <f t="shared" si="19"/>
        <v>20.076670430757837</v>
      </c>
      <c r="N44" s="42">
        <f t="shared" si="17"/>
        <v>58.99295177905001</v>
      </c>
      <c r="O44" s="42">
        <f t="shared" si="17"/>
        <v>22.397680516814397</v>
      </c>
      <c r="P44" s="42">
        <f t="shared" ref="P44:P52" si="20">H44/$H44*100</f>
        <v>100</v>
      </c>
      <c r="Q44" s="42">
        <f t="shared" si="18"/>
        <v>18.992167179081523</v>
      </c>
      <c r="R44" s="42">
        <f t="shared" si="18"/>
        <v>54.968341721459389</v>
      </c>
      <c r="S44" s="42">
        <f t="shared" si="18"/>
        <v>23.910657586096782</v>
      </c>
    </row>
    <row r="45" spans="1:27" ht="12" customHeight="1" x14ac:dyDescent="0.2">
      <c r="B45" s="8"/>
      <c r="C45" s="8" t="s">
        <v>8</v>
      </c>
      <c r="D45" s="9">
        <v>78552.630191489894</v>
      </c>
      <c r="E45" s="9">
        <v>15502.02633125475</v>
      </c>
      <c r="F45" s="9">
        <v>44921.575902552933</v>
      </c>
      <c r="G45" s="9">
        <v>18129.027957682199</v>
      </c>
      <c r="H45" s="9">
        <v>89728.3063767891</v>
      </c>
      <c r="I45" s="9">
        <v>17226.233210606959</v>
      </c>
      <c r="J45" s="9">
        <v>46085.805227064746</v>
      </c>
      <c r="K45" s="9">
        <v>26416.267939117402</v>
      </c>
      <c r="L45" s="42">
        <f t="shared" si="19"/>
        <v>100</v>
      </c>
      <c r="M45" s="42">
        <f t="shared" si="19"/>
        <v>19.734573232576729</v>
      </c>
      <c r="N45" s="42">
        <f t="shared" si="17"/>
        <v>57.186596798918607</v>
      </c>
      <c r="O45" s="42">
        <f t="shared" si="17"/>
        <v>23.078829968504646</v>
      </c>
      <c r="P45" s="42">
        <f t="shared" si="20"/>
        <v>100</v>
      </c>
      <c r="Q45" s="42">
        <f t="shared" si="18"/>
        <v>19.198215040714327</v>
      </c>
      <c r="R45" s="42">
        <f t="shared" si="18"/>
        <v>51.361501278693709</v>
      </c>
      <c r="S45" s="42">
        <f t="shared" si="18"/>
        <v>29.440283680591968</v>
      </c>
    </row>
    <row r="46" spans="1:27" ht="15" customHeight="1" x14ac:dyDescent="0.2">
      <c r="B46" s="8"/>
      <c r="C46" s="8" t="s">
        <v>14</v>
      </c>
      <c r="D46" s="9">
        <v>84484.903941193334</v>
      </c>
      <c r="E46" s="9">
        <v>16822.212182401672</v>
      </c>
      <c r="F46" s="9">
        <v>47977.206885015024</v>
      </c>
      <c r="G46" s="9">
        <v>19685.484873776673</v>
      </c>
      <c r="H46" s="9">
        <v>94131.182869013806</v>
      </c>
      <c r="I46" s="9">
        <v>17849.490101712312</v>
      </c>
      <c r="J46" s="9">
        <v>48120.457504215083</v>
      </c>
      <c r="K46" s="9">
        <v>28161.235263086422</v>
      </c>
      <c r="L46" s="42">
        <f t="shared" si="19"/>
        <v>100</v>
      </c>
      <c r="M46" s="42">
        <f t="shared" si="19"/>
        <v>19.911500632244266</v>
      </c>
      <c r="N46" s="42">
        <f t="shared" si="17"/>
        <v>56.787904876367143</v>
      </c>
      <c r="O46" s="42">
        <f t="shared" si="17"/>
        <v>23.300594491388633</v>
      </c>
      <c r="P46" s="42">
        <f t="shared" si="20"/>
        <v>100</v>
      </c>
      <c r="Q46" s="42">
        <f t="shared" si="18"/>
        <v>18.962356105256195</v>
      </c>
      <c r="R46" s="42">
        <f t="shared" si="18"/>
        <v>51.120634031738511</v>
      </c>
      <c r="S46" s="42">
        <f t="shared" si="18"/>
        <v>29.917009863005305</v>
      </c>
    </row>
    <row r="47" spans="1:27" ht="12" customHeight="1" x14ac:dyDescent="0.2">
      <c r="B47" s="8"/>
      <c r="C47" s="8" t="s">
        <v>15</v>
      </c>
      <c r="D47" s="9">
        <v>99404.525923468755</v>
      </c>
      <c r="E47" s="9">
        <v>19783.58013992128</v>
      </c>
      <c r="F47" s="9">
        <v>55665.699107084183</v>
      </c>
      <c r="G47" s="9">
        <v>23955.24667646331</v>
      </c>
      <c r="H47" s="9">
        <v>101638.45065642681</v>
      </c>
      <c r="I47" s="9">
        <v>19082.432382427629</v>
      </c>
      <c r="J47" s="9">
        <v>50092.74433452962</v>
      </c>
      <c r="K47" s="9">
        <v>32463.273939469582</v>
      </c>
      <c r="L47" s="42">
        <f t="shared" si="19"/>
        <v>100</v>
      </c>
      <c r="M47" s="42">
        <f t="shared" si="19"/>
        <v>19.902091938100082</v>
      </c>
      <c r="N47" s="42">
        <f t="shared" si="17"/>
        <v>55.999159585491142</v>
      </c>
      <c r="O47" s="42">
        <f t="shared" si="17"/>
        <v>24.098748476408794</v>
      </c>
      <c r="P47" s="42">
        <f t="shared" si="20"/>
        <v>100</v>
      </c>
      <c r="Q47" s="42">
        <f t="shared" si="18"/>
        <v>18.774816281815298</v>
      </c>
      <c r="R47" s="42">
        <f t="shared" si="18"/>
        <v>49.285230157492713</v>
      </c>
      <c r="S47" s="42">
        <f t="shared" si="18"/>
        <v>31.939953560692008</v>
      </c>
    </row>
    <row r="48" spans="1:27" ht="12" customHeight="1" x14ac:dyDescent="0.2">
      <c r="B48" s="8"/>
      <c r="C48" s="8" t="s">
        <v>10</v>
      </c>
      <c r="D48" s="9">
        <v>442917.87599778478</v>
      </c>
      <c r="E48" s="9">
        <v>83785.289064850018</v>
      </c>
      <c r="F48" s="9">
        <v>260281.11595064562</v>
      </c>
      <c r="G48" s="9">
        <v>98851.470982289145</v>
      </c>
      <c r="H48" s="9">
        <v>522375.84462269983</v>
      </c>
      <c r="I48" s="9">
        <v>96448.085329441092</v>
      </c>
      <c r="J48" s="9">
        <v>288763.01961966947</v>
      </c>
      <c r="K48" s="9">
        <v>137164.73967358924</v>
      </c>
      <c r="L48" s="42">
        <f t="shared" si="19"/>
        <v>100</v>
      </c>
      <c r="M48" s="42">
        <f t="shared" si="19"/>
        <v>18.91666460201057</v>
      </c>
      <c r="N48" s="42">
        <f t="shared" si="17"/>
        <v>58.765096207574921</v>
      </c>
      <c r="O48" s="42">
        <f t="shared" si="17"/>
        <v>22.318239190414509</v>
      </c>
      <c r="P48" s="42">
        <f t="shared" si="20"/>
        <v>100</v>
      </c>
      <c r="Q48" s="42">
        <f t="shared" si="18"/>
        <v>18.463350922955357</v>
      </c>
      <c r="R48" s="42">
        <f t="shared" si="18"/>
        <v>55.278784919359438</v>
      </c>
      <c r="S48" s="42">
        <f t="shared" si="18"/>
        <v>26.257864157685201</v>
      </c>
    </row>
    <row r="49" spans="2:19" ht="15" customHeight="1" x14ac:dyDescent="0.2">
      <c r="B49" s="8"/>
      <c r="C49" s="8" t="s">
        <v>19</v>
      </c>
      <c r="D49" s="9">
        <v>111046.5889876318</v>
      </c>
      <c r="E49" s="9">
        <v>20127.459219700901</v>
      </c>
      <c r="F49" s="9">
        <v>62153.695722023498</v>
      </c>
      <c r="G49" s="9">
        <v>28765.434045907401</v>
      </c>
      <c r="H49" s="9">
        <v>124452.2799187769</v>
      </c>
      <c r="I49" s="9">
        <v>22130.283595602959</v>
      </c>
      <c r="J49" s="9">
        <v>62934.371387977844</v>
      </c>
      <c r="K49" s="9">
        <v>39387.624935196094</v>
      </c>
      <c r="L49" s="42">
        <f t="shared" si="19"/>
        <v>100</v>
      </c>
      <c r="M49" s="42">
        <f t="shared" si="19"/>
        <v>18.125238607682643</v>
      </c>
      <c r="N49" s="42">
        <f t="shared" si="17"/>
        <v>55.970828360109358</v>
      </c>
      <c r="O49" s="42">
        <f t="shared" si="17"/>
        <v>25.903933032207998</v>
      </c>
      <c r="P49" s="42">
        <f t="shared" si="20"/>
        <v>100</v>
      </c>
      <c r="Q49" s="42">
        <f t="shared" si="18"/>
        <v>17.782143975221803</v>
      </c>
      <c r="R49" s="42">
        <f t="shared" si="18"/>
        <v>50.569078709567727</v>
      </c>
      <c r="S49" s="42">
        <f t="shared" si="18"/>
        <v>31.64877731521047</v>
      </c>
    </row>
    <row r="50" spans="2:19" ht="12" customHeight="1" x14ac:dyDescent="0.2">
      <c r="B50" s="8"/>
      <c r="C50" s="8" t="s">
        <v>20</v>
      </c>
      <c r="D50" s="9">
        <v>16955.885898177887</v>
      </c>
      <c r="E50" s="9">
        <v>3013.3193887025127</v>
      </c>
      <c r="F50" s="9">
        <v>9676.2782044466603</v>
      </c>
      <c r="G50" s="9">
        <v>4266.2883050287137</v>
      </c>
      <c r="H50" s="9">
        <v>18105.026125580363</v>
      </c>
      <c r="I50" s="9">
        <v>3030.4505045227711</v>
      </c>
      <c r="J50" s="9">
        <v>9611.6694082124159</v>
      </c>
      <c r="K50" s="9">
        <v>5462.9062128451769</v>
      </c>
      <c r="L50" s="42">
        <f t="shared" si="19"/>
        <v>100</v>
      </c>
      <c r="M50" s="42">
        <f t="shared" si="19"/>
        <v>17.77152433554846</v>
      </c>
      <c r="N50" s="42">
        <f t="shared" si="17"/>
        <v>57.067370366572781</v>
      </c>
      <c r="O50" s="42">
        <f t="shared" si="17"/>
        <v>25.161105297878763</v>
      </c>
      <c r="P50" s="42">
        <f t="shared" si="20"/>
        <v>100</v>
      </c>
      <c r="Q50" s="42">
        <f t="shared" si="18"/>
        <v>16.738172502502415</v>
      </c>
      <c r="R50" s="42">
        <f t="shared" si="18"/>
        <v>53.088403968841611</v>
      </c>
      <c r="S50" s="42">
        <f t="shared" si="18"/>
        <v>30.173423528655974</v>
      </c>
    </row>
    <row r="51" spans="2:19" ht="12" customHeight="1" x14ac:dyDescent="0.2">
      <c r="B51" s="8"/>
      <c r="C51" s="8" t="s">
        <v>21</v>
      </c>
      <c r="D51" s="9">
        <v>41458.422405684323</v>
      </c>
      <c r="E51" s="9">
        <v>8130.4225843073864</v>
      </c>
      <c r="F51" s="9">
        <v>22914.904819555566</v>
      </c>
      <c r="G51" s="9">
        <v>10413.095001821379</v>
      </c>
      <c r="H51" s="9">
        <v>41166.459840913238</v>
      </c>
      <c r="I51" s="9">
        <v>7426.5622723028082</v>
      </c>
      <c r="J51" s="9">
        <v>20697.658145198599</v>
      </c>
      <c r="K51" s="9">
        <v>13042.239423411829</v>
      </c>
      <c r="L51" s="42">
        <f t="shared" si="19"/>
        <v>100</v>
      </c>
      <c r="M51" s="42">
        <f t="shared" si="19"/>
        <v>19.611027416211169</v>
      </c>
      <c r="N51" s="42">
        <f t="shared" si="17"/>
        <v>55.272013477323554</v>
      </c>
      <c r="O51" s="42">
        <f t="shared" si="17"/>
        <v>25.116959106465298</v>
      </c>
      <c r="P51" s="42">
        <f t="shared" si="20"/>
        <v>100</v>
      </c>
      <c r="Q51" s="42">
        <f t="shared" si="18"/>
        <v>18.040322876930816</v>
      </c>
      <c r="R51" s="42">
        <f t="shared" si="18"/>
        <v>50.277964695492848</v>
      </c>
      <c r="S51" s="42">
        <f t="shared" si="18"/>
        <v>31.681712427576329</v>
      </c>
    </row>
    <row r="52" spans="2:19" ht="15" customHeight="1" x14ac:dyDescent="0.2">
      <c r="B52" s="10"/>
      <c r="C52" s="10" t="s">
        <v>22</v>
      </c>
      <c r="D52" s="11">
        <v>49487.244709446655</v>
      </c>
      <c r="E52" s="11">
        <v>8167.0436214183028</v>
      </c>
      <c r="F52" s="11">
        <v>28945.601146897479</v>
      </c>
      <c r="G52" s="11">
        <v>12374.599941130877</v>
      </c>
      <c r="H52" s="11">
        <v>57263.011173656727</v>
      </c>
      <c r="I52" s="11">
        <v>9777.9962372351583</v>
      </c>
      <c r="J52" s="11">
        <v>31569.543926460799</v>
      </c>
      <c r="K52" s="11">
        <v>15915.471009960776</v>
      </c>
      <c r="L52" s="53">
        <f t="shared" si="19"/>
        <v>100</v>
      </c>
      <c r="M52" s="53">
        <f t="shared" si="19"/>
        <v>16.503330644834406</v>
      </c>
      <c r="N52" s="53">
        <f t="shared" si="17"/>
        <v>58.491034036841484</v>
      </c>
      <c r="O52" s="53">
        <f t="shared" si="17"/>
        <v>25.005635318324121</v>
      </c>
      <c r="P52" s="53">
        <f t="shared" si="20"/>
        <v>100</v>
      </c>
      <c r="Q52" s="53">
        <f t="shared" si="18"/>
        <v>17.075588651079229</v>
      </c>
      <c r="R52" s="53">
        <f t="shared" si="18"/>
        <v>55.130778629021961</v>
      </c>
      <c r="S52" s="53">
        <f t="shared" si="18"/>
        <v>27.793632719898824</v>
      </c>
    </row>
    <row r="53" spans="2:19" ht="12" customHeight="1" x14ac:dyDescent="0.2">
      <c r="B53" s="7" t="s">
        <v>6</v>
      </c>
      <c r="C53" s="8"/>
      <c r="D53" s="9"/>
      <c r="E53" s="9"/>
      <c r="F53" s="9"/>
      <c r="G53" s="9"/>
      <c r="H53" s="9"/>
      <c r="I53" s="9"/>
      <c r="J53" s="9"/>
      <c r="K53" s="9"/>
      <c r="L53" s="42"/>
      <c r="M53" s="42"/>
      <c r="N53" s="42"/>
      <c r="O53" s="42"/>
      <c r="P53" s="42"/>
      <c r="Q53" s="42"/>
      <c r="R53" s="42"/>
      <c r="S53" s="42"/>
    </row>
    <row r="54" spans="2:19" ht="12" customHeight="1" x14ac:dyDescent="0.2">
      <c r="B54" s="8"/>
      <c r="C54" s="8" t="s">
        <v>7</v>
      </c>
      <c r="D54" s="9">
        <f>D43</f>
        <v>46291.865181019857</v>
      </c>
      <c r="E54" s="9">
        <f t="shared" ref="E54:K54" si="21">E43</f>
        <v>9305.6617311141399</v>
      </c>
      <c r="F54" s="9">
        <f t="shared" si="21"/>
        <v>26345.815201944821</v>
      </c>
      <c r="G54" s="9">
        <f t="shared" si="21"/>
        <v>10640.388247960906</v>
      </c>
      <c r="H54" s="9">
        <f t="shared" si="21"/>
        <v>52134.369485248579</v>
      </c>
      <c r="I54" s="9">
        <f t="shared" si="21"/>
        <v>9890.6063733890005</v>
      </c>
      <c r="J54" s="9">
        <f t="shared" si="21"/>
        <v>27462.95482204761</v>
      </c>
      <c r="K54" s="9">
        <f t="shared" si="21"/>
        <v>14780.808289811963</v>
      </c>
      <c r="L54" s="42">
        <f t="shared" ref="L54:O58" si="22">D54/$D54*100</f>
        <v>100</v>
      </c>
      <c r="M54" s="42">
        <f t="shared" si="22"/>
        <v>20.102153358317388</v>
      </c>
      <c r="N54" s="42">
        <f t="shared" si="22"/>
        <v>56.912408041719772</v>
      </c>
      <c r="O54" s="42">
        <f t="shared" si="22"/>
        <v>22.985438599962858</v>
      </c>
      <c r="P54" s="42">
        <f t="shared" ref="P54:S58" si="23">H54/$H54*100</f>
        <v>100</v>
      </c>
      <c r="Q54" s="42">
        <f t="shared" si="23"/>
        <v>18.971374298844353</v>
      </c>
      <c r="R54" s="42">
        <f t="shared" si="23"/>
        <v>52.677255125945763</v>
      </c>
      <c r="S54" s="42">
        <f t="shared" si="23"/>
        <v>28.351370575209877</v>
      </c>
    </row>
    <row r="55" spans="2:19" ht="12" customHeight="1" x14ac:dyDescent="0.2">
      <c r="B55" s="8"/>
      <c r="C55" s="8" t="s">
        <v>8</v>
      </c>
      <c r="D55" s="9">
        <f>SUM(D44:D45)</f>
        <v>185506.77063687937</v>
      </c>
      <c r="E55" s="9">
        <f t="shared" ref="E55:K55" si="24">SUM(E44:E45)</f>
        <v>36974.856620525476</v>
      </c>
      <c r="F55" s="9">
        <f t="shared" si="24"/>
        <v>108016.98040119898</v>
      </c>
      <c r="G55" s="9">
        <f t="shared" si="24"/>
        <v>42084.274634145506</v>
      </c>
      <c r="H55" s="9">
        <f t="shared" si="24"/>
        <v>225497.36175544938</v>
      </c>
      <c r="I55" s="9">
        <f t="shared" si="24"/>
        <v>43011.719185581896</v>
      </c>
      <c r="J55" s="9">
        <f t="shared" si="24"/>
        <v>120715.80353960418</v>
      </c>
      <c r="K55" s="9">
        <f t="shared" si="24"/>
        <v>58879.541878586984</v>
      </c>
      <c r="L55" s="42">
        <f t="shared" si="22"/>
        <v>100</v>
      </c>
      <c r="M55" s="42">
        <f t="shared" si="22"/>
        <v>19.931809762837169</v>
      </c>
      <c r="N55" s="42">
        <f t="shared" si="22"/>
        <v>58.228052825434084</v>
      </c>
      <c r="O55" s="42">
        <f t="shared" si="22"/>
        <v>22.686112474311496</v>
      </c>
      <c r="P55" s="42">
        <f t="shared" si="23"/>
        <v>100</v>
      </c>
      <c r="Q55" s="42">
        <f t="shared" si="23"/>
        <v>19.074156278700887</v>
      </c>
      <c r="R55" s="42">
        <f t="shared" si="23"/>
        <v>53.533133425534174</v>
      </c>
      <c r="S55" s="42">
        <f t="shared" si="23"/>
        <v>26.110967073061154</v>
      </c>
    </row>
    <row r="56" spans="2:19" ht="12" customHeight="1" x14ac:dyDescent="0.2">
      <c r="B56" s="8"/>
      <c r="C56" s="8" t="s">
        <v>9</v>
      </c>
      <c r="D56" s="9">
        <f>SUM(D46:D47)</f>
        <v>183889.42986466209</v>
      </c>
      <c r="E56" s="9">
        <f t="shared" ref="E56:K56" si="25">SUM(E46:E47)</f>
        <v>36605.792322322952</v>
      </c>
      <c r="F56" s="9">
        <f t="shared" si="25"/>
        <v>103642.9059920992</v>
      </c>
      <c r="G56" s="9">
        <f t="shared" si="25"/>
        <v>43640.731550239987</v>
      </c>
      <c r="H56" s="9">
        <f t="shared" si="25"/>
        <v>195769.63352544061</v>
      </c>
      <c r="I56" s="9">
        <f t="shared" si="25"/>
        <v>36931.922484139941</v>
      </c>
      <c r="J56" s="9">
        <f t="shared" si="25"/>
        <v>98213.201838744702</v>
      </c>
      <c r="K56" s="9">
        <f t="shared" si="25"/>
        <v>60624.509202556001</v>
      </c>
      <c r="L56" s="42">
        <f t="shared" si="22"/>
        <v>100</v>
      </c>
      <c r="M56" s="42">
        <f t="shared" si="22"/>
        <v>19.906414604289044</v>
      </c>
      <c r="N56" s="42">
        <f t="shared" si="22"/>
        <v>56.361535335868808</v>
      </c>
      <c r="O56" s="42">
        <f t="shared" si="22"/>
        <v>23.732050059842184</v>
      </c>
      <c r="P56" s="42">
        <f t="shared" si="23"/>
        <v>100</v>
      </c>
      <c r="Q56" s="42">
        <f t="shared" si="23"/>
        <v>18.864990355790074</v>
      </c>
      <c r="R56" s="42">
        <f t="shared" si="23"/>
        <v>50.167740558180959</v>
      </c>
      <c r="S56" s="42">
        <f t="shared" si="23"/>
        <v>30.967269086028981</v>
      </c>
    </row>
    <row r="57" spans="2:19" ht="15" customHeight="1" x14ac:dyDescent="0.2">
      <c r="B57" s="8"/>
      <c r="C57" s="8" t="s">
        <v>10</v>
      </c>
      <c r="D57" s="9">
        <f>SUM(D48)</f>
        <v>442917.87599778478</v>
      </c>
      <c r="E57" s="9">
        <f t="shared" ref="E57:K57" si="26">SUM(E48)</f>
        <v>83785.289064850018</v>
      </c>
      <c r="F57" s="9">
        <f t="shared" si="26"/>
        <v>260281.11595064562</v>
      </c>
      <c r="G57" s="9">
        <f t="shared" si="26"/>
        <v>98851.470982289145</v>
      </c>
      <c r="H57" s="9">
        <f t="shared" si="26"/>
        <v>522375.84462269983</v>
      </c>
      <c r="I57" s="9">
        <f t="shared" si="26"/>
        <v>96448.085329441092</v>
      </c>
      <c r="J57" s="9">
        <f t="shared" si="26"/>
        <v>288763.01961966947</v>
      </c>
      <c r="K57" s="9">
        <f t="shared" si="26"/>
        <v>137164.73967358924</v>
      </c>
      <c r="L57" s="42">
        <f t="shared" si="22"/>
        <v>100</v>
      </c>
      <c r="M57" s="42">
        <f t="shared" si="22"/>
        <v>18.91666460201057</v>
      </c>
      <c r="N57" s="42">
        <f t="shared" si="22"/>
        <v>58.765096207574921</v>
      </c>
      <c r="O57" s="42">
        <f t="shared" si="22"/>
        <v>22.318239190414509</v>
      </c>
      <c r="P57" s="42">
        <f t="shared" si="23"/>
        <v>100</v>
      </c>
      <c r="Q57" s="42">
        <f t="shared" si="23"/>
        <v>18.463350922955357</v>
      </c>
      <c r="R57" s="42">
        <f t="shared" si="23"/>
        <v>55.278784919359438</v>
      </c>
      <c r="S57" s="42">
        <f t="shared" si="23"/>
        <v>26.257864157685201</v>
      </c>
    </row>
    <row r="58" spans="2:19" ht="12" customHeight="1" x14ac:dyDescent="0.2">
      <c r="B58" s="10"/>
      <c r="C58" s="10" t="s">
        <v>11</v>
      </c>
      <c r="D58" s="11">
        <f>SUM(D49:D52)</f>
        <v>218948.14200094066</v>
      </c>
      <c r="E58" s="11">
        <f t="shared" ref="E58:K58" si="27">SUM(E49:E52)</f>
        <v>39438.244814129102</v>
      </c>
      <c r="F58" s="11">
        <f t="shared" si="27"/>
        <v>123690.47989292321</v>
      </c>
      <c r="G58" s="11">
        <f t="shared" si="27"/>
        <v>55819.417293888371</v>
      </c>
      <c r="H58" s="11">
        <f t="shared" si="27"/>
        <v>240986.77705892723</v>
      </c>
      <c r="I58" s="11">
        <f t="shared" si="27"/>
        <v>42365.292609663695</v>
      </c>
      <c r="J58" s="11">
        <f t="shared" si="27"/>
        <v>124813.24286784967</v>
      </c>
      <c r="K58" s="11">
        <f t="shared" si="27"/>
        <v>73808.24158141388</v>
      </c>
      <c r="L58" s="53">
        <f t="shared" si="22"/>
        <v>100</v>
      </c>
      <c r="M58" s="53">
        <f t="shared" si="22"/>
        <v>18.012596249371079</v>
      </c>
      <c r="N58" s="53">
        <f t="shared" si="22"/>
        <v>56.493048428057357</v>
      </c>
      <c r="O58" s="53">
        <f t="shared" si="22"/>
        <v>25.494355322571572</v>
      </c>
      <c r="P58" s="53">
        <f t="shared" si="23"/>
        <v>100</v>
      </c>
      <c r="Q58" s="53">
        <f t="shared" si="23"/>
        <v>17.579924146337845</v>
      </c>
      <c r="R58" s="53">
        <f t="shared" si="23"/>
        <v>51.792569032669263</v>
      </c>
      <c r="S58" s="53">
        <f t="shared" si="23"/>
        <v>30.627506820992895</v>
      </c>
    </row>
    <row r="59" spans="2:19" ht="12" customHeight="1" x14ac:dyDescent="0.2">
      <c r="B59" s="7" t="s">
        <v>12</v>
      </c>
      <c r="C59" s="8"/>
      <c r="D59" s="9"/>
      <c r="E59" s="9"/>
      <c r="F59" s="9"/>
      <c r="G59" s="9"/>
      <c r="H59" s="9"/>
      <c r="I59" s="9"/>
      <c r="J59" s="9"/>
      <c r="K59" s="9"/>
      <c r="L59" s="42"/>
      <c r="M59" s="42"/>
      <c r="N59" s="42"/>
      <c r="O59" s="42"/>
      <c r="P59" s="42"/>
      <c r="Q59" s="42"/>
      <c r="R59" s="42"/>
      <c r="S59" s="42"/>
    </row>
    <row r="60" spans="2:19" ht="12" customHeight="1" x14ac:dyDescent="0.2">
      <c r="B60" s="8"/>
      <c r="C60" s="8" t="s">
        <v>13</v>
      </c>
      <c r="D60" s="9">
        <f>SUM(D43:D45)</f>
        <v>231798.63581789925</v>
      </c>
      <c r="E60" s="9">
        <f t="shared" ref="E60:K60" si="28">SUM(E43:E45)</f>
        <v>46280.518351639606</v>
      </c>
      <c r="F60" s="9">
        <f t="shared" si="28"/>
        <v>134362.79560314381</v>
      </c>
      <c r="G60" s="9">
        <f t="shared" si="28"/>
        <v>52724.662882106415</v>
      </c>
      <c r="H60" s="9">
        <f t="shared" si="28"/>
        <v>277631.73124069796</v>
      </c>
      <c r="I60" s="9">
        <f t="shared" si="28"/>
        <v>52902.325558970893</v>
      </c>
      <c r="J60" s="9">
        <f t="shared" si="28"/>
        <v>148178.75836165179</v>
      </c>
      <c r="K60" s="9">
        <f t="shared" si="28"/>
        <v>73660.350168398945</v>
      </c>
      <c r="L60" s="42">
        <f t="shared" ref="L60:O66" si="29">D60/$D60*100</f>
        <v>100</v>
      </c>
      <c r="M60" s="42">
        <f t="shared" si="29"/>
        <v>19.965828611691023</v>
      </c>
      <c r="N60" s="42">
        <f t="shared" si="29"/>
        <v>57.965309040342703</v>
      </c>
      <c r="O60" s="42">
        <f t="shared" si="29"/>
        <v>22.745890067932432</v>
      </c>
      <c r="P60" s="42">
        <f t="shared" ref="P60:S66" si="30">H60/$H60*100</f>
        <v>100</v>
      </c>
      <c r="Q60" s="42">
        <f t="shared" si="30"/>
        <v>19.05485562567279</v>
      </c>
      <c r="R60" s="42">
        <f t="shared" si="30"/>
        <v>53.37241449291885</v>
      </c>
      <c r="S60" s="42">
        <f t="shared" si="30"/>
        <v>26.531675554239058</v>
      </c>
    </row>
    <row r="61" spans="2:19" ht="12" customHeight="1" x14ac:dyDescent="0.2">
      <c r="B61" s="8"/>
      <c r="C61" s="8" t="s">
        <v>14</v>
      </c>
      <c r="D61" s="9">
        <f>SUM(D46)</f>
        <v>84484.903941193334</v>
      </c>
      <c r="E61" s="9">
        <f t="shared" ref="E61:K63" si="31">SUM(E46)</f>
        <v>16822.212182401672</v>
      </c>
      <c r="F61" s="9">
        <f t="shared" si="31"/>
        <v>47977.206885015024</v>
      </c>
      <c r="G61" s="9">
        <f t="shared" si="31"/>
        <v>19685.484873776673</v>
      </c>
      <c r="H61" s="9">
        <f t="shared" si="31"/>
        <v>94131.182869013806</v>
      </c>
      <c r="I61" s="9">
        <f t="shared" si="31"/>
        <v>17849.490101712312</v>
      </c>
      <c r="J61" s="9">
        <f t="shared" si="31"/>
        <v>48120.457504215083</v>
      </c>
      <c r="K61" s="9">
        <f t="shared" si="31"/>
        <v>28161.235263086422</v>
      </c>
      <c r="L61" s="42">
        <f t="shared" si="29"/>
        <v>100</v>
      </c>
      <c r="M61" s="42">
        <f t="shared" si="29"/>
        <v>19.911500632244266</v>
      </c>
      <c r="N61" s="42">
        <f t="shared" si="29"/>
        <v>56.787904876367143</v>
      </c>
      <c r="O61" s="42">
        <f t="shared" si="29"/>
        <v>23.300594491388633</v>
      </c>
      <c r="P61" s="42">
        <f t="shared" si="30"/>
        <v>100</v>
      </c>
      <c r="Q61" s="42">
        <f t="shared" si="30"/>
        <v>18.962356105256195</v>
      </c>
      <c r="R61" s="42">
        <f t="shared" si="30"/>
        <v>51.120634031738511</v>
      </c>
      <c r="S61" s="42">
        <f t="shared" si="30"/>
        <v>29.917009863005305</v>
      </c>
    </row>
    <row r="62" spans="2:19" ht="12" customHeight="1" x14ac:dyDescent="0.2">
      <c r="B62" s="8"/>
      <c r="C62" s="8" t="s">
        <v>15</v>
      </c>
      <c r="D62" s="9">
        <f>SUM(D47)</f>
        <v>99404.525923468755</v>
      </c>
      <c r="E62" s="9">
        <f t="shared" si="31"/>
        <v>19783.58013992128</v>
      </c>
      <c r="F62" s="9">
        <f t="shared" si="31"/>
        <v>55665.699107084183</v>
      </c>
      <c r="G62" s="9">
        <f t="shared" si="31"/>
        <v>23955.24667646331</v>
      </c>
      <c r="H62" s="9">
        <f t="shared" si="31"/>
        <v>101638.45065642681</v>
      </c>
      <c r="I62" s="9">
        <f t="shared" si="31"/>
        <v>19082.432382427629</v>
      </c>
      <c r="J62" s="9">
        <f t="shared" si="31"/>
        <v>50092.74433452962</v>
      </c>
      <c r="K62" s="9">
        <f t="shared" si="31"/>
        <v>32463.273939469582</v>
      </c>
      <c r="L62" s="42">
        <f t="shared" si="29"/>
        <v>100</v>
      </c>
      <c r="M62" s="42">
        <f t="shared" si="29"/>
        <v>19.902091938100082</v>
      </c>
      <c r="N62" s="42">
        <f t="shared" si="29"/>
        <v>55.999159585491142</v>
      </c>
      <c r="O62" s="42">
        <f t="shared" si="29"/>
        <v>24.098748476408794</v>
      </c>
      <c r="P62" s="42">
        <f t="shared" si="30"/>
        <v>100</v>
      </c>
      <c r="Q62" s="42">
        <f t="shared" si="30"/>
        <v>18.774816281815298</v>
      </c>
      <c r="R62" s="42">
        <f t="shared" si="30"/>
        <v>49.285230157492713</v>
      </c>
      <c r="S62" s="42">
        <f t="shared" si="30"/>
        <v>31.939953560692008</v>
      </c>
    </row>
    <row r="63" spans="2:19" ht="15" customHeight="1" x14ac:dyDescent="0.2">
      <c r="B63" s="8"/>
      <c r="C63" s="8" t="s">
        <v>10</v>
      </c>
      <c r="D63" s="9">
        <f>SUM(D48)</f>
        <v>442917.87599778478</v>
      </c>
      <c r="E63" s="9">
        <f t="shared" si="31"/>
        <v>83785.289064850018</v>
      </c>
      <c r="F63" s="9">
        <f t="shared" si="31"/>
        <v>260281.11595064562</v>
      </c>
      <c r="G63" s="9">
        <f t="shared" si="31"/>
        <v>98851.470982289145</v>
      </c>
      <c r="H63" s="9">
        <f t="shared" si="31"/>
        <v>522375.84462269983</v>
      </c>
      <c r="I63" s="9">
        <f t="shared" si="31"/>
        <v>96448.085329441092</v>
      </c>
      <c r="J63" s="9">
        <f t="shared" si="31"/>
        <v>288763.01961966947</v>
      </c>
      <c r="K63" s="9">
        <f t="shared" si="31"/>
        <v>137164.73967358924</v>
      </c>
      <c r="L63" s="42">
        <f t="shared" si="29"/>
        <v>100</v>
      </c>
      <c r="M63" s="42">
        <f t="shared" si="29"/>
        <v>18.91666460201057</v>
      </c>
      <c r="N63" s="42">
        <f t="shared" si="29"/>
        <v>58.765096207574921</v>
      </c>
      <c r="O63" s="42">
        <f t="shared" si="29"/>
        <v>22.318239190414509</v>
      </c>
      <c r="P63" s="42">
        <f t="shared" si="30"/>
        <v>100</v>
      </c>
      <c r="Q63" s="42">
        <f t="shared" si="30"/>
        <v>18.463350922955357</v>
      </c>
      <c r="R63" s="42">
        <f t="shared" si="30"/>
        <v>55.278784919359438</v>
      </c>
      <c r="S63" s="42">
        <f t="shared" si="30"/>
        <v>26.257864157685201</v>
      </c>
    </row>
    <row r="64" spans="2:19" ht="12" customHeight="1" x14ac:dyDescent="0.2">
      <c r="B64" s="8"/>
      <c r="C64" s="8" t="s">
        <v>16</v>
      </c>
      <c r="D64" s="9">
        <f>SUM(D49:D51)</f>
        <v>169460.89729149401</v>
      </c>
      <c r="E64" s="9">
        <f t="shared" ref="E64:K64" si="32">SUM(E49:E51)</f>
        <v>31271.2011927108</v>
      </c>
      <c r="F64" s="9">
        <f t="shared" si="32"/>
        <v>94744.87874602573</v>
      </c>
      <c r="G64" s="9">
        <f t="shared" si="32"/>
        <v>43444.817352757491</v>
      </c>
      <c r="H64" s="9">
        <f t="shared" si="32"/>
        <v>183723.76588527049</v>
      </c>
      <c r="I64" s="9">
        <f t="shared" si="32"/>
        <v>32587.296372428536</v>
      </c>
      <c r="J64" s="9">
        <f t="shared" si="32"/>
        <v>93243.698941388866</v>
      </c>
      <c r="K64" s="9">
        <f t="shared" si="32"/>
        <v>57892.770571453104</v>
      </c>
      <c r="L64" s="42">
        <f t="shared" si="29"/>
        <v>100</v>
      </c>
      <c r="M64" s="42">
        <f t="shared" si="29"/>
        <v>18.453343333194095</v>
      </c>
      <c r="N64" s="42">
        <f t="shared" si="29"/>
        <v>55.909581655910067</v>
      </c>
      <c r="O64" s="42">
        <f t="shared" si="29"/>
        <v>25.637075010895849</v>
      </c>
      <c r="P64" s="42">
        <f t="shared" si="30"/>
        <v>100</v>
      </c>
      <c r="Q64" s="42">
        <f t="shared" si="30"/>
        <v>17.737115400072</v>
      </c>
      <c r="R64" s="42">
        <f t="shared" si="30"/>
        <v>50.752116086939189</v>
      </c>
      <c r="S64" s="42">
        <f t="shared" si="30"/>
        <v>31.510768512988818</v>
      </c>
    </row>
    <row r="65" spans="1:27" ht="12" customHeight="1" x14ac:dyDescent="0.2">
      <c r="B65" s="10"/>
      <c r="C65" s="10" t="s">
        <v>17</v>
      </c>
      <c r="D65" s="11">
        <f>SUM(D52)</f>
        <v>49487.244709446655</v>
      </c>
      <c r="E65" s="11">
        <f t="shared" ref="E65:K65" si="33">SUM(E52)</f>
        <v>8167.0436214183028</v>
      </c>
      <c r="F65" s="11">
        <f t="shared" si="33"/>
        <v>28945.601146897479</v>
      </c>
      <c r="G65" s="11">
        <f t="shared" si="33"/>
        <v>12374.599941130877</v>
      </c>
      <c r="H65" s="11">
        <f t="shared" si="33"/>
        <v>57263.011173656727</v>
      </c>
      <c r="I65" s="11">
        <f t="shared" si="33"/>
        <v>9777.9962372351583</v>
      </c>
      <c r="J65" s="11">
        <f t="shared" si="33"/>
        <v>31569.543926460799</v>
      </c>
      <c r="K65" s="11">
        <f t="shared" si="33"/>
        <v>15915.471009960776</v>
      </c>
      <c r="L65" s="53">
        <f t="shared" si="29"/>
        <v>100</v>
      </c>
      <c r="M65" s="53">
        <f t="shared" si="29"/>
        <v>16.503330644834406</v>
      </c>
      <c r="N65" s="53">
        <f t="shared" si="29"/>
        <v>58.491034036841484</v>
      </c>
      <c r="O65" s="53">
        <f t="shared" si="29"/>
        <v>25.005635318324121</v>
      </c>
      <c r="P65" s="53">
        <f t="shared" si="30"/>
        <v>100</v>
      </c>
      <c r="Q65" s="53">
        <f t="shared" si="30"/>
        <v>17.075588651079229</v>
      </c>
      <c r="R65" s="53">
        <f t="shared" si="30"/>
        <v>55.130778629021961</v>
      </c>
      <c r="S65" s="53">
        <f t="shared" si="30"/>
        <v>27.793632719898824</v>
      </c>
    </row>
    <row r="66" spans="1:27" ht="15" customHeight="1" thickBot="1" x14ac:dyDescent="0.25">
      <c r="B66" s="12" t="s">
        <v>1</v>
      </c>
      <c r="C66" s="13"/>
      <c r="D66" s="14">
        <v>1077554.0836812868</v>
      </c>
      <c r="E66" s="14">
        <v>206109.84455294165</v>
      </c>
      <c r="F66" s="14">
        <v>621977.29743881186</v>
      </c>
      <c r="G66" s="14">
        <v>251036.28270852391</v>
      </c>
      <c r="H66" s="14">
        <v>1236763.9864477655</v>
      </c>
      <c r="I66" s="14">
        <v>228647.62598221563</v>
      </c>
      <c r="J66" s="14">
        <v>659968.22268791555</v>
      </c>
      <c r="K66" s="14">
        <v>345257.84062595805</v>
      </c>
      <c r="L66" s="54">
        <f>D66/$D66*100</f>
        <v>100</v>
      </c>
      <c r="M66" s="54">
        <f>E66/$D66*100</f>
        <v>19.127563773764482</v>
      </c>
      <c r="N66" s="54">
        <f t="shared" si="29"/>
        <v>57.721213891550427</v>
      </c>
      <c r="O66" s="54">
        <f>G66/$D66*100</f>
        <v>23.296861522801677</v>
      </c>
      <c r="P66" s="54">
        <f t="shared" si="30"/>
        <v>100</v>
      </c>
      <c r="Q66" s="54">
        <f t="shared" si="30"/>
        <v>18.487571475859152</v>
      </c>
      <c r="R66" s="54">
        <f t="shared" si="30"/>
        <v>53.362503268184327</v>
      </c>
      <c r="S66" s="54">
        <f t="shared" si="30"/>
        <v>27.916226896095825</v>
      </c>
    </row>
    <row r="67" spans="1:27" ht="15" customHeight="1" x14ac:dyDescent="0.2">
      <c r="B67" s="8" t="s">
        <v>50</v>
      </c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27" ht="12" customHeight="1" x14ac:dyDescent="0.2">
      <c r="B68" s="3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27" ht="11.25" x14ac:dyDescent="0.2">
      <c r="B69" s="3"/>
      <c r="C69" s="3"/>
      <c r="D69" s="58"/>
      <c r="E69" s="58"/>
      <c r="F69" s="58"/>
      <c r="G69" s="58"/>
      <c r="H69" s="58"/>
      <c r="I69" s="58"/>
      <c r="J69" s="58"/>
      <c r="L69" s="58"/>
      <c r="M69" s="58"/>
      <c r="N69" s="58"/>
      <c r="P69" s="58"/>
      <c r="Q69" s="58"/>
      <c r="R69" s="58"/>
      <c r="U69" s="58"/>
      <c r="V69" s="58"/>
      <c r="W69" s="58"/>
      <c r="Y69" s="58"/>
      <c r="Z69" s="58"/>
      <c r="AA69" s="58"/>
    </row>
    <row r="70" spans="1:27" ht="11.25" x14ac:dyDescent="0.2">
      <c r="B70" s="3"/>
      <c r="C70" s="86"/>
      <c r="D70" s="58"/>
      <c r="E70" s="58"/>
      <c r="F70" s="58"/>
      <c r="G70" s="58"/>
      <c r="H70" s="58"/>
      <c r="I70" s="58"/>
      <c r="J70" s="58"/>
      <c r="L70" s="58"/>
      <c r="M70" s="58"/>
      <c r="N70" s="58"/>
      <c r="P70" s="58"/>
      <c r="Q70" s="58"/>
      <c r="R70" s="58"/>
      <c r="U70" s="58"/>
      <c r="V70" s="58"/>
      <c r="W70" s="58"/>
      <c r="Y70" s="58"/>
      <c r="Z70" s="58"/>
      <c r="AA70" s="58"/>
    </row>
    <row r="71" spans="1:27" s="57" customFormat="1" ht="18" customHeight="1" thickBot="1" x14ac:dyDescent="0.25">
      <c r="B71" s="55" t="s">
        <v>54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1:27" s="15" customFormat="1" ht="12" customHeight="1" x14ac:dyDescent="0.2">
      <c r="B72" s="26" t="s">
        <v>48</v>
      </c>
      <c r="C72" s="26"/>
      <c r="D72" s="49"/>
      <c r="E72" s="49"/>
      <c r="F72" s="49"/>
      <c r="G72" s="49"/>
      <c r="H72" s="49"/>
      <c r="I72" s="49"/>
      <c r="J72" s="49"/>
      <c r="K72" s="49" t="s">
        <v>24</v>
      </c>
      <c r="L72" s="49"/>
      <c r="M72" s="49"/>
      <c r="N72" s="49"/>
      <c r="O72" s="49"/>
      <c r="P72" s="49"/>
      <c r="Q72" s="49"/>
      <c r="R72" s="49"/>
      <c r="S72" s="49" t="s">
        <v>23</v>
      </c>
    </row>
    <row r="73" spans="1:27" s="15" customFormat="1" ht="12" customHeight="1" x14ac:dyDescent="0.2">
      <c r="B73" s="41"/>
      <c r="C73" s="41"/>
      <c r="D73" s="73"/>
      <c r="E73" s="73"/>
      <c r="F73" s="73"/>
      <c r="G73" s="73">
        <v>2025</v>
      </c>
      <c r="H73" s="73"/>
      <c r="I73" s="73"/>
      <c r="J73" s="73"/>
      <c r="K73" s="73">
        <v>2055</v>
      </c>
      <c r="L73" s="73"/>
      <c r="M73" s="73"/>
      <c r="N73" s="73"/>
      <c r="O73" s="73">
        <v>2025</v>
      </c>
      <c r="P73" s="73"/>
      <c r="Q73" s="73"/>
      <c r="R73" s="73"/>
      <c r="S73" s="73">
        <v>2055</v>
      </c>
    </row>
    <row r="74" spans="1:27" s="15" customFormat="1" ht="12" customHeight="1" thickBot="1" x14ac:dyDescent="0.25">
      <c r="B74" s="27"/>
      <c r="C74" s="27"/>
      <c r="D74" s="28" t="s">
        <v>5</v>
      </c>
      <c r="E74" s="28" t="s">
        <v>2</v>
      </c>
      <c r="F74" s="28" t="s">
        <v>3</v>
      </c>
      <c r="G74" s="28" t="s">
        <v>4</v>
      </c>
      <c r="H74" s="28" t="s">
        <v>5</v>
      </c>
      <c r="I74" s="28" t="s">
        <v>2</v>
      </c>
      <c r="J74" s="28" t="s">
        <v>3</v>
      </c>
      <c r="K74" s="28" t="s">
        <v>4</v>
      </c>
      <c r="L74" s="28" t="s">
        <v>5</v>
      </c>
      <c r="M74" s="28" t="s">
        <v>2</v>
      </c>
      <c r="N74" s="28" t="s">
        <v>3</v>
      </c>
      <c r="O74" s="28" t="s">
        <v>4</v>
      </c>
      <c r="P74" s="28" t="s">
        <v>5</v>
      </c>
      <c r="Q74" s="28" t="s">
        <v>2</v>
      </c>
      <c r="R74" s="28" t="s">
        <v>3</v>
      </c>
      <c r="S74" s="28" t="s">
        <v>4</v>
      </c>
    </row>
    <row r="75" spans="1:27" s="15" customFormat="1" ht="12" customHeight="1" x14ac:dyDescent="0.2">
      <c r="B75" s="29" t="s">
        <v>0</v>
      </c>
      <c r="C75" s="17"/>
      <c r="D75" s="18"/>
      <c r="E75" s="18"/>
      <c r="F75" s="18"/>
      <c r="G75" s="18"/>
      <c r="H75" s="18"/>
      <c r="I75" s="18"/>
      <c r="J75" s="18"/>
      <c r="K75" s="18"/>
      <c r="L75" s="50"/>
      <c r="M75" s="50"/>
      <c r="N75" s="50"/>
      <c r="O75" s="50"/>
      <c r="P75" s="50"/>
      <c r="Q75" s="50"/>
      <c r="R75" s="50"/>
      <c r="S75" s="50"/>
    </row>
    <row r="76" spans="1:27" ht="12" customHeight="1" x14ac:dyDescent="0.2">
      <c r="A76" s="15"/>
      <c r="B76" s="8"/>
      <c r="C76" s="8" t="s">
        <v>7</v>
      </c>
      <c r="D76" s="9">
        <v>46005.975527171729</v>
      </c>
      <c r="E76" s="9">
        <v>9200.3046510274762</v>
      </c>
      <c r="F76" s="9">
        <v>26137.730739590912</v>
      </c>
      <c r="G76" s="9">
        <v>10667.940136553345</v>
      </c>
      <c r="H76" s="9">
        <v>46336.905277749167</v>
      </c>
      <c r="I76" s="9">
        <v>8187.063792415247</v>
      </c>
      <c r="J76" s="9">
        <v>24547.066854127126</v>
      </c>
      <c r="K76" s="9">
        <v>13602.77463120679</v>
      </c>
      <c r="L76" s="42">
        <f>D76/$D76*100</f>
        <v>100</v>
      </c>
      <c r="M76" s="42">
        <f>E76/$D76*100</f>
        <v>19.998064480979554</v>
      </c>
      <c r="N76" s="42">
        <f t="shared" ref="N76:O85" si="34">F76/$D76*100</f>
        <v>56.813773515472199</v>
      </c>
      <c r="O76" s="42">
        <f t="shared" si="34"/>
        <v>23.188162003548257</v>
      </c>
      <c r="P76" s="42">
        <f>H76/$H76*100</f>
        <v>100</v>
      </c>
      <c r="Q76" s="42">
        <f t="shared" ref="Q76:S85" si="35">I76/$H76*100</f>
        <v>17.668559743774363</v>
      </c>
      <c r="R76" s="42">
        <f t="shared" si="35"/>
        <v>52.975196998998875</v>
      </c>
      <c r="S76" s="42">
        <f t="shared" si="35"/>
        <v>29.356243257226762</v>
      </c>
      <c r="T76" s="15"/>
    </row>
    <row r="77" spans="1:27" ht="12" customHeight="1" x14ac:dyDescent="0.2">
      <c r="B77" s="8"/>
      <c r="C77" s="8" t="s">
        <v>18</v>
      </c>
      <c r="D77" s="9">
        <v>104916.15980517035</v>
      </c>
      <c r="E77" s="9">
        <v>21010.476111791089</v>
      </c>
      <c r="F77" s="9">
        <v>61781.314253566787</v>
      </c>
      <c r="G77" s="9">
        <v>23801.312517700982</v>
      </c>
      <c r="H77" s="9">
        <v>98533.247715943144</v>
      </c>
      <c r="I77" s="9">
        <v>17597.665463926271</v>
      </c>
      <c r="J77" s="9">
        <v>54465.76056440176</v>
      </c>
      <c r="K77" s="9">
        <v>26951.447277276449</v>
      </c>
      <c r="L77" s="42">
        <f t="shared" ref="L77:M85" si="36">D77/$D77*100</f>
        <v>100</v>
      </c>
      <c r="M77" s="42">
        <f t="shared" si="36"/>
        <v>20.02596754475918</v>
      </c>
      <c r="N77" s="42">
        <f t="shared" si="34"/>
        <v>58.886366378920926</v>
      </c>
      <c r="O77" s="42">
        <f t="shared" si="34"/>
        <v>22.686030981214046</v>
      </c>
      <c r="P77" s="42">
        <f t="shared" ref="P77:P85" si="37">H77/$H77*100</f>
        <v>100</v>
      </c>
      <c r="Q77" s="42">
        <f t="shared" si="35"/>
        <v>17.859621875712197</v>
      </c>
      <c r="R77" s="42">
        <f t="shared" si="35"/>
        <v>55.276530335647244</v>
      </c>
      <c r="S77" s="42">
        <f t="shared" si="35"/>
        <v>27.352642790150899</v>
      </c>
    </row>
    <row r="78" spans="1:27" ht="12" customHeight="1" x14ac:dyDescent="0.2">
      <c r="B78" s="8"/>
      <c r="C78" s="8" t="s">
        <v>8</v>
      </c>
      <c r="D78" s="9">
        <v>77941.646938995895</v>
      </c>
      <c r="E78" s="9">
        <v>15324.332155020669</v>
      </c>
      <c r="F78" s="9">
        <v>44566.594845089618</v>
      </c>
      <c r="G78" s="9">
        <v>18050.719938885621</v>
      </c>
      <c r="H78" s="9">
        <v>77349.371944316576</v>
      </c>
      <c r="I78" s="9">
        <v>14064.35544791165</v>
      </c>
      <c r="J78" s="9">
        <v>40525.195900802966</v>
      </c>
      <c r="K78" s="9">
        <v>22759.820595601941</v>
      </c>
      <c r="L78" s="42">
        <f t="shared" si="36"/>
        <v>100</v>
      </c>
      <c r="M78" s="42">
        <f t="shared" si="36"/>
        <v>19.661288613794447</v>
      </c>
      <c r="N78" s="42">
        <f t="shared" si="34"/>
        <v>57.179436918970197</v>
      </c>
      <c r="O78" s="42">
        <f t="shared" si="34"/>
        <v>23.159274467235377</v>
      </c>
      <c r="P78" s="42">
        <f t="shared" si="37"/>
        <v>100</v>
      </c>
      <c r="Q78" s="42">
        <f t="shared" si="35"/>
        <v>18.18289547074346</v>
      </c>
      <c r="R78" s="42">
        <f t="shared" si="35"/>
        <v>52.392404595058451</v>
      </c>
      <c r="S78" s="42">
        <f t="shared" si="35"/>
        <v>29.424699934198074</v>
      </c>
    </row>
    <row r="79" spans="1:27" ht="15" customHeight="1" x14ac:dyDescent="0.2">
      <c r="B79" s="8"/>
      <c r="C79" s="8" t="s">
        <v>14</v>
      </c>
      <c r="D79" s="9">
        <v>83655.606449545652</v>
      </c>
      <c r="E79" s="9">
        <v>16595.28214282473</v>
      </c>
      <c r="F79" s="9">
        <v>47460.271494105029</v>
      </c>
      <c r="G79" s="9">
        <v>19600.052812615886</v>
      </c>
      <c r="H79" s="9">
        <v>79345.753876866074</v>
      </c>
      <c r="I79" s="9">
        <v>14058.933551062371</v>
      </c>
      <c r="J79" s="9">
        <v>41302.780029540176</v>
      </c>
      <c r="K79" s="9">
        <v>23984.040296263531</v>
      </c>
      <c r="L79" s="42">
        <f t="shared" si="36"/>
        <v>100</v>
      </c>
      <c r="M79" s="42">
        <f t="shared" si="36"/>
        <v>19.837620988180475</v>
      </c>
      <c r="N79" s="42">
        <f t="shared" si="34"/>
        <v>56.732923839036722</v>
      </c>
      <c r="O79" s="42">
        <f t="shared" si="34"/>
        <v>23.429455172782792</v>
      </c>
      <c r="P79" s="42">
        <f t="shared" si="37"/>
        <v>100</v>
      </c>
      <c r="Q79" s="42">
        <f t="shared" si="35"/>
        <v>17.718570766722998</v>
      </c>
      <c r="R79" s="42">
        <f t="shared" si="35"/>
        <v>52.054178089525152</v>
      </c>
      <c r="S79" s="42">
        <f t="shared" si="35"/>
        <v>30.227251143751854</v>
      </c>
    </row>
    <row r="80" spans="1:27" ht="12" customHeight="1" x14ac:dyDescent="0.2">
      <c r="B80" s="8"/>
      <c r="C80" s="8" t="s">
        <v>15</v>
      </c>
      <c r="D80" s="9">
        <v>98645.2658135979</v>
      </c>
      <c r="E80" s="9">
        <v>19564.949845597621</v>
      </c>
      <c r="F80" s="9">
        <v>55279.003450299278</v>
      </c>
      <c r="G80" s="9">
        <v>23801.312517700982</v>
      </c>
      <c r="H80" s="9">
        <v>86020.794954129859</v>
      </c>
      <c r="I80" s="9">
        <v>15357.144495936809</v>
      </c>
      <c r="J80" s="9">
        <v>43712.2031809166</v>
      </c>
      <c r="K80" s="9">
        <v>26951.447277276449</v>
      </c>
      <c r="L80" s="42">
        <f t="shared" si="36"/>
        <v>100</v>
      </c>
      <c r="M80" s="42">
        <f t="shared" si="36"/>
        <v>19.833642987559024</v>
      </c>
      <c r="N80" s="42">
        <f t="shared" si="34"/>
        <v>56.038171720025176</v>
      </c>
      <c r="O80" s="42">
        <f t="shared" si="34"/>
        <v>24.128185292415782</v>
      </c>
      <c r="P80" s="42">
        <f t="shared" si="37"/>
        <v>100</v>
      </c>
      <c r="Q80" s="42">
        <f t="shared" si="35"/>
        <v>17.852827916930931</v>
      </c>
      <c r="R80" s="42">
        <f t="shared" si="35"/>
        <v>50.815855868602355</v>
      </c>
      <c r="S80" s="42">
        <f t="shared" si="35"/>
        <v>31.33131621446671</v>
      </c>
    </row>
    <row r="81" spans="1:20" ht="12" customHeight="1" x14ac:dyDescent="0.2">
      <c r="B81" s="8"/>
      <c r="C81" s="8" t="s">
        <v>10</v>
      </c>
      <c r="D81" s="9">
        <v>435761.4778004869</v>
      </c>
      <c r="E81" s="9">
        <v>81914.75444628582</v>
      </c>
      <c r="F81" s="9">
        <v>254588.46537061036</v>
      </c>
      <c r="G81" s="9">
        <v>99258.257983590811</v>
      </c>
      <c r="H81" s="9">
        <v>405249.62514992093</v>
      </c>
      <c r="I81" s="9">
        <v>68701.589766050573</v>
      </c>
      <c r="J81" s="9">
        <v>218952.69225215161</v>
      </c>
      <c r="K81" s="9">
        <v>117595.34313171872</v>
      </c>
      <c r="L81" s="42">
        <f t="shared" si="36"/>
        <v>100</v>
      </c>
      <c r="M81" s="42">
        <f t="shared" si="36"/>
        <v>18.798071564230934</v>
      </c>
      <c r="N81" s="42">
        <f t="shared" si="34"/>
        <v>58.423811727381171</v>
      </c>
      <c r="O81" s="42">
        <f t="shared" si="34"/>
        <v>22.778116708387916</v>
      </c>
      <c r="P81" s="42">
        <f t="shared" si="37"/>
        <v>100</v>
      </c>
      <c r="Q81" s="42">
        <f t="shared" si="35"/>
        <v>16.952906431593764</v>
      </c>
      <c r="R81" s="42">
        <f t="shared" si="35"/>
        <v>54.029091864341808</v>
      </c>
      <c r="S81" s="42">
        <f t="shared" si="35"/>
        <v>29.018001704064417</v>
      </c>
    </row>
    <row r="82" spans="1:20" ht="15" customHeight="1" x14ac:dyDescent="0.2">
      <c r="B82" s="8"/>
      <c r="C82" s="8" t="s">
        <v>19</v>
      </c>
      <c r="D82" s="9">
        <v>109808.70532366856</v>
      </c>
      <c r="E82" s="9">
        <v>19848.953732157119</v>
      </c>
      <c r="F82" s="9">
        <v>61496.005163270493</v>
      </c>
      <c r="G82" s="9">
        <v>28463.746428240949</v>
      </c>
      <c r="H82" s="9">
        <v>97988.685831416806</v>
      </c>
      <c r="I82" s="9">
        <v>16571.101380184529</v>
      </c>
      <c r="J82" s="9">
        <v>50677.161797034554</v>
      </c>
      <c r="K82" s="9">
        <v>30740.422654197693</v>
      </c>
      <c r="L82" s="42">
        <f t="shared" si="36"/>
        <v>100</v>
      </c>
      <c r="M82" s="42">
        <f t="shared" si="36"/>
        <v>18.075938217877159</v>
      </c>
      <c r="N82" s="42">
        <f t="shared" si="34"/>
        <v>56.002850577289735</v>
      </c>
      <c r="O82" s="42">
        <f t="shared" si="34"/>
        <v>25.92121120483311</v>
      </c>
      <c r="P82" s="42">
        <f t="shared" si="37"/>
        <v>100</v>
      </c>
      <c r="Q82" s="42">
        <f t="shared" si="35"/>
        <v>16.911239537076796</v>
      </c>
      <c r="R82" s="42">
        <f t="shared" si="35"/>
        <v>51.717360394261569</v>
      </c>
      <c r="S82" s="42">
        <f t="shared" si="35"/>
        <v>31.371400068661604</v>
      </c>
    </row>
    <row r="83" spans="1:20" ht="12" customHeight="1" x14ac:dyDescent="0.2">
      <c r="B83" s="8"/>
      <c r="C83" s="8" t="s">
        <v>20</v>
      </c>
      <c r="D83" s="9">
        <v>16464.537225131884</v>
      </c>
      <c r="E83" s="9">
        <v>2935.7966716121873</v>
      </c>
      <c r="F83" s="9">
        <v>9322.6555278031155</v>
      </c>
      <c r="G83" s="9">
        <v>4206.0850257165821</v>
      </c>
      <c r="H83" s="9">
        <v>14177.266903780783</v>
      </c>
      <c r="I83" s="9">
        <v>2323.3548655938357</v>
      </c>
      <c r="J83" s="9">
        <v>7668.8864003922781</v>
      </c>
      <c r="K83" s="9">
        <v>4185.0256377946671</v>
      </c>
      <c r="L83" s="42">
        <f t="shared" si="36"/>
        <v>100</v>
      </c>
      <c r="M83" s="42">
        <f t="shared" si="36"/>
        <v>17.831030605165832</v>
      </c>
      <c r="N83" s="42">
        <f t="shared" si="34"/>
        <v>56.62263931459173</v>
      </c>
      <c r="O83" s="42">
        <f t="shared" si="34"/>
        <v>25.546330080242452</v>
      </c>
      <c r="P83" s="42">
        <f t="shared" si="37"/>
        <v>100</v>
      </c>
      <c r="Q83" s="42">
        <f t="shared" si="35"/>
        <v>16.387889720650215</v>
      </c>
      <c r="R83" s="42">
        <f t="shared" si="35"/>
        <v>54.092840689534768</v>
      </c>
      <c r="S83" s="42">
        <f t="shared" si="35"/>
        <v>29.519269589815</v>
      </c>
    </row>
    <row r="84" spans="1:20" ht="12" customHeight="1" x14ac:dyDescent="0.2">
      <c r="B84" s="8"/>
      <c r="C84" s="8" t="s">
        <v>21</v>
      </c>
      <c r="D84" s="9">
        <v>41006.410860813798</v>
      </c>
      <c r="E84" s="9">
        <v>8022.5607277341132</v>
      </c>
      <c r="F84" s="9">
        <v>22655.807962550796</v>
      </c>
      <c r="G84" s="9">
        <v>10328.042170528885</v>
      </c>
      <c r="H84" s="9">
        <v>34147.349349107637</v>
      </c>
      <c r="I84" s="9">
        <v>5889.5203937310725</v>
      </c>
      <c r="J84" s="9">
        <v>17500.198331214044</v>
      </c>
      <c r="K84" s="9">
        <v>10757.630624162519</v>
      </c>
      <c r="L84" s="42">
        <f t="shared" si="36"/>
        <v>100</v>
      </c>
      <c r="M84" s="42">
        <f t="shared" si="36"/>
        <v>19.564162186651078</v>
      </c>
      <c r="N84" s="42">
        <f t="shared" si="34"/>
        <v>55.249429264732228</v>
      </c>
      <c r="O84" s="42">
        <f t="shared" si="34"/>
        <v>25.186408548616679</v>
      </c>
      <c r="P84" s="42">
        <f t="shared" si="37"/>
        <v>100</v>
      </c>
      <c r="Q84" s="42">
        <f t="shared" si="35"/>
        <v>17.247372068382759</v>
      </c>
      <c r="R84" s="42">
        <f t="shared" si="35"/>
        <v>51.249068126195198</v>
      </c>
      <c r="S84" s="42">
        <f t="shared" si="35"/>
        <v>31.503559805422043</v>
      </c>
    </row>
    <row r="85" spans="1:20" ht="15" customHeight="1" x14ac:dyDescent="0.2">
      <c r="B85" s="34"/>
      <c r="C85" s="34" t="s">
        <v>22</v>
      </c>
      <c r="D85" s="35">
        <v>48448.609389414625</v>
      </c>
      <c r="E85" s="35">
        <v>7989.0771084815588</v>
      </c>
      <c r="F85" s="35">
        <v>28198.016871644781</v>
      </c>
      <c r="G85" s="35">
        <v>12261.515409288286</v>
      </c>
      <c r="H85" s="35">
        <v>46033.316016314697</v>
      </c>
      <c r="I85" s="35">
        <v>7583.7646345118947</v>
      </c>
      <c r="J85" s="35">
        <v>25526.271885906859</v>
      </c>
      <c r="K85" s="35">
        <v>12923.279495895944</v>
      </c>
      <c r="L85" s="51">
        <f t="shared" si="36"/>
        <v>100</v>
      </c>
      <c r="M85" s="51">
        <f t="shared" si="36"/>
        <v>16.48979652701253</v>
      </c>
      <c r="N85" s="51">
        <f t="shared" si="34"/>
        <v>58.201911730836329</v>
      </c>
      <c r="O85" s="51">
        <f t="shared" si="34"/>
        <v>25.308291742151145</v>
      </c>
      <c r="P85" s="51">
        <f t="shared" si="37"/>
        <v>100</v>
      </c>
      <c r="Q85" s="51">
        <f t="shared" si="35"/>
        <v>16.474513006675704</v>
      </c>
      <c r="R85" s="51">
        <f t="shared" si="35"/>
        <v>55.451733863491562</v>
      </c>
      <c r="S85" s="51">
        <f t="shared" si="35"/>
        <v>28.073753129832742</v>
      </c>
    </row>
    <row r="86" spans="1:20" s="15" customFormat="1" ht="12" customHeight="1" x14ac:dyDescent="0.2">
      <c r="A86" s="1"/>
      <c r="B86" s="29" t="s">
        <v>6</v>
      </c>
      <c r="C86" s="17"/>
      <c r="D86" s="18"/>
      <c r="E86" s="18"/>
      <c r="F86" s="18"/>
      <c r="G86" s="18"/>
      <c r="H86" s="18"/>
      <c r="I86" s="18"/>
      <c r="J86" s="18"/>
      <c r="K86" s="18"/>
      <c r="L86" s="50"/>
      <c r="M86" s="50"/>
      <c r="N86" s="50"/>
      <c r="O86" s="50"/>
      <c r="P86" s="50"/>
      <c r="Q86" s="50"/>
      <c r="R86" s="50"/>
      <c r="S86" s="50"/>
      <c r="T86" s="1"/>
    </row>
    <row r="87" spans="1:20" ht="12" customHeight="1" x14ac:dyDescent="0.2">
      <c r="A87" s="15"/>
      <c r="B87" s="8"/>
      <c r="C87" s="8" t="s">
        <v>7</v>
      </c>
      <c r="D87" s="9">
        <f>D76</f>
        <v>46005.975527171729</v>
      </c>
      <c r="E87" s="9">
        <f t="shared" ref="E87:K87" si="38">E76</f>
        <v>9200.3046510274762</v>
      </c>
      <c r="F87" s="9">
        <f t="shared" si="38"/>
        <v>26137.730739590912</v>
      </c>
      <c r="G87" s="9">
        <f t="shared" si="38"/>
        <v>10667.940136553345</v>
      </c>
      <c r="H87" s="9">
        <f t="shared" si="38"/>
        <v>46336.905277749167</v>
      </c>
      <c r="I87" s="9">
        <f t="shared" si="38"/>
        <v>8187.063792415247</v>
      </c>
      <c r="J87" s="9">
        <f t="shared" si="38"/>
        <v>24547.066854127126</v>
      </c>
      <c r="K87" s="9">
        <f t="shared" si="38"/>
        <v>13602.77463120679</v>
      </c>
      <c r="L87" s="42">
        <f t="shared" ref="L87:O91" si="39">D87/$D87*100</f>
        <v>100</v>
      </c>
      <c r="M87" s="42">
        <f t="shared" si="39"/>
        <v>19.998064480979554</v>
      </c>
      <c r="N87" s="42">
        <f t="shared" si="39"/>
        <v>56.813773515472199</v>
      </c>
      <c r="O87" s="42">
        <f t="shared" si="39"/>
        <v>23.188162003548257</v>
      </c>
      <c r="P87" s="42">
        <f t="shared" ref="P87:S91" si="40">H87/$H87*100</f>
        <v>100</v>
      </c>
      <c r="Q87" s="42">
        <f t="shared" si="40"/>
        <v>17.668559743774363</v>
      </c>
      <c r="R87" s="42">
        <f t="shared" si="40"/>
        <v>52.975196998998875</v>
      </c>
      <c r="S87" s="42">
        <f t="shared" si="40"/>
        <v>29.356243257226762</v>
      </c>
      <c r="T87" s="15"/>
    </row>
    <row r="88" spans="1:20" ht="12" customHeight="1" x14ac:dyDescent="0.2">
      <c r="B88" s="8"/>
      <c r="C88" s="8" t="s">
        <v>8</v>
      </c>
      <c r="D88" s="9">
        <f>SUM(D77:D78)</f>
        <v>182857.80674416624</v>
      </c>
      <c r="E88" s="9">
        <f t="shared" ref="E88:K88" si="41">SUM(E77:E78)</f>
        <v>36334.808266811757</v>
      </c>
      <c r="F88" s="9">
        <f t="shared" si="41"/>
        <v>106347.90909865641</v>
      </c>
      <c r="G88" s="9">
        <f t="shared" si="41"/>
        <v>41852.032456586603</v>
      </c>
      <c r="H88" s="9">
        <f t="shared" si="41"/>
        <v>175882.61966025972</v>
      </c>
      <c r="I88" s="9">
        <f t="shared" si="41"/>
        <v>31662.020911837921</v>
      </c>
      <c r="J88" s="9">
        <f t="shared" si="41"/>
        <v>94990.956465204727</v>
      </c>
      <c r="K88" s="9">
        <f t="shared" si="41"/>
        <v>49711.267872878394</v>
      </c>
      <c r="L88" s="42">
        <f t="shared" si="39"/>
        <v>100</v>
      </c>
      <c r="M88" s="42">
        <f t="shared" si="39"/>
        <v>19.870526128341499</v>
      </c>
      <c r="N88" s="42">
        <f t="shared" si="39"/>
        <v>58.158801635112169</v>
      </c>
      <c r="O88" s="42">
        <f t="shared" si="39"/>
        <v>22.887747152704936</v>
      </c>
      <c r="P88" s="42">
        <f t="shared" si="40"/>
        <v>100</v>
      </c>
      <c r="Q88" s="42">
        <f t="shared" si="40"/>
        <v>18.001790610690957</v>
      </c>
      <c r="R88" s="42">
        <f t="shared" si="40"/>
        <v>54.008154215972091</v>
      </c>
      <c r="S88" s="42">
        <f t="shared" si="40"/>
        <v>28.263888705377603</v>
      </c>
    </row>
    <row r="89" spans="1:20" ht="12" customHeight="1" x14ac:dyDescent="0.2">
      <c r="B89" s="8"/>
      <c r="C89" s="8" t="s">
        <v>9</v>
      </c>
      <c r="D89" s="9">
        <f>SUM(D79:D80)</f>
        <v>182300.87226314354</v>
      </c>
      <c r="E89" s="9">
        <f t="shared" ref="E89:K89" si="42">SUM(E79:E80)</f>
        <v>36160.231988422354</v>
      </c>
      <c r="F89" s="9">
        <f t="shared" si="42"/>
        <v>102739.27494440431</v>
      </c>
      <c r="G89" s="9">
        <f t="shared" si="42"/>
        <v>43401.365330316868</v>
      </c>
      <c r="H89" s="9">
        <f t="shared" si="42"/>
        <v>165366.54883099592</v>
      </c>
      <c r="I89" s="9">
        <f t="shared" si="42"/>
        <v>29416.078046999181</v>
      </c>
      <c r="J89" s="9">
        <f t="shared" si="42"/>
        <v>85014.983210456776</v>
      </c>
      <c r="K89" s="9">
        <f t="shared" si="42"/>
        <v>50935.487573539984</v>
      </c>
      <c r="L89" s="42">
        <f t="shared" si="39"/>
        <v>100</v>
      </c>
      <c r="M89" s="42">
        <f t="shared" si="39"/>
        <v>19.83546844264497</v>
      </c>
      <c r="N89" s="42">
        <f t="shared" si="39"/>
        <v>56.356984839932387</v>
      </c>
      <c r="O89" s="42">
        <f t="shared" si="39"/>
        <v>23.807546717422639</v>
      </c>
      <c r="P89" s="42">
        <f t="shared" si="40"/>
        <v>100</v>
      </c>
      <c r="Q89" s="42">
        <f t="shared" si="40"/>
        <v>17.78840899501526</v>
      </c>
      <c r="R89" s="42">
        <f t="shared" si="40"/>
        <v>51.410024464707071</v>
      </c>
      <c r="S89" s="42">
        <f t="shared" si="40"/>
        <v>30.801566540277676</v>
      </c>
    </row>
    <row r="90" spans="1:20" ht="15" customHeight="1" x14ac:dyDescent="0.2">
      <c r="B90" s="8"/>
      <c r="C90" s="8" t="s">
        <v>10</v>
      </c>
      <c r="D90" s="9">
        <f>SUM(D81)</f>
        <v>435761.4778004869</v>
      </c>
      <c r="E90" s="9">
        <f t="shared" ref="E90:K90" si="43">SUM(E81)</f>
        <v>81914.75444628582</v>
      </c>
      <c r="F90" s="9">
        <f t="shared" si="43"/>
        <v>254588.46537061036</v>
      </c>
      <c r="G90" s="9">
        <f t="shared" si="43"/>
        <v>99258.257983590811</v>
      </c>
      <c r="H90" s="9">
        <f t="shared" si="43"/>
        <v>405249.62514992093</v>
      </c>
      <c r="I90" s="9">
        <f t="shared" si="43"/>
        <v>68701.589766050573</v>
      </c>
      <c r="J90" s="9">
        <f t="shared" si="43"/>
        <v>218952.69225215161</v>
      </c>
      <c r="K90" s="9">
        <f t="shared" si="43"/>
        <v>117595.34313171872</v>
      </c>
      <c r="L90" s="42">
        <f t="shared" si="39"/>
        <v>100</v>
      </c>
      <c r="M90" s="42">
        <f t="shared" si="39"/>
        <v>18.798071564230934</v>
      </c>
      <c r="N90" s="42">
        <f t="shared" si="39"/>
        <v>58.423811727381171</v>
      </c>
      <c r="O90" s="42">
        <f t="shared" si="39"/>
        <v>22.778116708387916</v>
      </c>
      <c r="P90" s="42">
        <f t="shared" si="40"/>
        <v>100</v>
      </c>
      <c r="Q90" s="42">
        <f t="shared" si="40"/>
        <v>16.952906431593764</v>
      </c>
      <c r="R90" s="42">
        <f t="shared" si="40"/>
        <v>54.029091864341808</v>
      </c>
      <c r="S90" s="42">
        <f t="shared" si="40"/>
        <v>29.018001704064417</v>
      </c>
    </row>
    <row r="91" spans="1:20" ht="12" customHeight="1" x14ac:dyDescent="0.2">
      <c r="B91" s="34"/>
      <c r="C91" s="34" t="s">
        <v>11</v>
      </c>
      <c r="D91" s="35">
        <f>SUM(D82:D85)</f>
        <v>215728.26279902889</v>
      </c>
      <c r="E91" s="35">
        <f t="shared" ref="E91:K91" si="44">SUM(E82:E85)</f>
        <v>38796.388239984975</v>
      </c>
      <c r="F91" s="35">
        <f t="shared" si="44"/>
        <v>121672.48552526918</v>
      </c>
      <c r="G91" s="35">
        <f t="shared" si="44"/>
        <v>55259.3890337747</v>
      </c>
      <c r="H91" s="35">
        <f t="shared" si="44"/>
        <v>192346.6181006199</v>
      </c>
      <c r="I91" s="35">
        <f t="shared" si="44"/>
        <v>32367.741274021333</v>
      </c>
      <c r="J91" s="35">
        <f t="shared" si="44"/>
        <v>101372.51841454774</v>
      </c>
      <c r="K91" s="35">
        <f t="shared" si="44"/>
        <v>58606.358412050824</v>
      </c>
      <c r="L91" s="51">
        <f t="shared" si="39"/>
        <v>100</v>
      </c>
      <c r="M91" s="51">
        <f t="shared" si="39"/>
        <v>17.983915383459724</v>
      </c>
      <c r="N91" s="51">
        <f t="shared" si="39"/>
        <v>56.400809030116982</v>
      </c>
      <c r="O91" s="51">
        <f t="shared" si="39"/>
        <v>25.61527558642328</v>
      </c>
      <c r="P91" s="51">
        <f t="shared" si="40"/>
        <v>100</v>
      </c>
      <c r="Q91" s="51">
        <f t="shared" si="40"/>
        <v>16.827819274206941</v>
      </c>
      <c r="R91" s="51">
        <f t="shared" si="40"/>
        <v>52.703041735580705</v>
      </c>
      <c r="S91" s="51">
        <f t="shared" si="40"/>
        <v>30.46913899021235</v>
      </c>
    </row>
    <row r="92" spans="1:20" s="15" customFormat="1" ht="12" customHeight="1" x14ac:dyDescent="0.2">
      <c r="A92" s="1"/>
      <c r="B92" s="29" t="s">
        <v>12</v>
      </c>
      <c r="C92" s="17"/>
      <c r="D92" s="18"/>
      <c r="E92" s="18"/>
      <c r="F92" s="18"/>
      <c r="G92" s="18"/>
      <c r="H92" s="18"/>
      <c r="I92" s="18"/>
      <c r="J92" s="18"/>
      <c r="K92" s="18"/>
      <c r="L92" s="50"/>
      <c r="M92" s="50"/>
      <c r="N92" s="50"/>
      <c r="O92" s="50"/>
      <c r="P92" s="50"/>
      <c r="Q92" s="50"/>
      <c r="R92" s="50"/>
      <c r="S92" s="50"/>
      <c r="T92" s="1"/>
    </row>
    <row r="93" spans="1:20" ht="12" customHeight="1" x14ac:dyDescent="0.2">
      <c r="A93" s="15"/>
      <c r="B93" s="8"/>
      <c r="C93" s="8" t="s">
        <v>13</v>
      </c>
      <c r="D93" s="9">
        <f>SUM(D76:D78)</f>
        <v>228863.78227133796</v>
      </c>
      <c r="E93" s="9">
        <f t="shared" ref="E93:K93" si="45">SUM(E76:E78)</f>
        <v>45535.112917839237</v>
      </c>
      <c r="F93" s="9">
        <f t="shared" si="45"/>
        <v>132485.63983824733</v>
      </c>
      <c r="G93" s="9">
        <f t="shared" si="45"/>
        <v>52519.972593139944</v>
      </c>
      <c r="H93" s="9">
        <f t="shared" si="45"/>
        <v>222219.52493800889</v>
      </c>
      <c r="I93" s="9">
        <f t="shared" si="45"/>
        <v>39849.084704253168</v>
      </c>
      <c r="J93" s="9">
        <f t="shared" si="45"/>
        <v>119538.02331933186</v>
      </c>
      <c r="K93" s="9">
        <f t="shared" si="45"/>
        <v>63314.042504085184</v>
      </c>
      <c r="L93" s="42">
        <f t="shared" ref="L93:O99" si="46">D93/$D93*100</f>
        <v>100</v>
      </c>
      <c r="M93" s="42">
        <f t="shared" si="46"/>
        <v>19.896163764283767</v>
      </c>
      <c r="N93" s="42">
        <f t="shared" si="46"/>
        <v>57.888425387103872</v>
      </c>
      <c r="O93" s="42">
        <f t="shared" si="46"/>
        <v>22.94813625463593</v>
      </c>
      <c r="P93" s="42">
        <f t="shared" ref="P93:S99" si="47">H93/$H93*100</f>
        <v>100</v>
      </c>
      <c r="Q93" s="42">
        <f t="shared" si="47"/>
        <v>17.932305775277669</v>
      </c>
      <c r="R93" s="42">
        <f t="shared" si="47"/>
        <v>53.792763418371358</v>
      </c>
      <c r="S93" s="42">
        <f t="shared" si="47"/>
        <v>28.491664952369728</v>
      </c>
      <c r="T93" s="15"/>
    </row>
    <row r="94" spans="1:20" ht="12" customHeight="1" x14ac:dyDescent="0.2">
      <c r="B94" s="8"/>
      <c r="C94" s="8" t="s">
        <v>14</v>
      </c>
      <c r="D94" s="9">
        <f>SUM(D79)</f>
        <v>83655.606449545652</v>
      </c>
      <c r="E94" s="9">
        <f t="shared" ref="E94:K96" si="48">SUM(E79)</f>
        <v>16595.28214282473</v>
      </c>
      <c r="F94" s="9">
        <f t="shared" si="48"/>
        <v>47460.271494105029</v>
      </c>
      <c r="G94" s="9">
        <f t="shared" si="48"/>
        <v>19600.052812615886</v>
      </c>
      <c r="H94" s="9">
        <f t="shared" si="48"/>
        <v>79345.753876866074</v>
      </c>
      <c r="I94" s="9">
        <f t="shared" si="48"/>
        <v>14058.933551062371</v>
      </c>
      <c r="J94" s="9">
        <f t="shared" si="48"/>
        <v>41302.780029540176</v>
      </c>
      <c r="K94" s="9">
        <f t="shared" si="48"/>
        <v>23984.040296263531</v>
      </c>
      <c r="L94" s="42">
        <f t="shared" si="46"/>
        <v>100</v>
      </c>
      <c r="M94" s="42">
        <f t="shared" si="46"/>
        <v>19.837620988180475</v>
      </c>
      <c r="N94" s="42">
        <f t="shared" si="46"/>
        <v>56.732923839036722</v>
      </c>
      <c r="O94" s="42">
        <f t="shared" si="46"/>
        <v>23.429455172782792</v>
      </c>
      <c r="P94" s="42">
        <f t="shared" si="47"/>
        <v>100</v>
      </c>
      <c r="Q94" s="42">
        <f t="shared" si="47"/>
        <v>17.718570766722998</v>
      </c>
      <c r="R94" s="42">
        <f t="shared" si="47"/>
        <v>52.054178089525152</v>
      </c>
      <c r="S94" s="42">
        <f t="shared" si="47"/>
        <v>30.227251143751854</v>
      </c>
    </row>
    <row r="95" spans="1:20" ht="12" customHeight="1" x14ac:dyDescent="0.2">
      <c r="B95" s="8"/>
      <c r="C95" s="8" t="s">
        <v>15</v>
      </c>
      <c r="D95" s="9">
        <f>SUM(D80)</f>
        <v>98645.2658135979</v>
      </c>
      <c r="E95" s="9">
        <f t="shared" si="48"/>
        <v>19564.949845597621</v>
      </c>
      <c r="F95" s="9">
        <f t="shared" si="48"/>
        <v>55279.003450299278</v>
      </c>
      <c r="G95" s="9">
        <f t="shared" si="48"/>
        <v>23801.312517700982</v>
      </c>
      <c r="H95" s="9">
        <f t="shared" si="48"/>
        <v>86020.794954129859</v>
      </c>
      <c r="I95" s="9">
        <f t="shared" si="48"/>
        <v>15357.144495936809</v>
      </c>
      <c r="J95" s="9">
        <f t="shared" si="48"/>
        <v>43712.2031809166</v>
      </c>
      <c r="K95" s="9">
        <f t="shared" si="48"/>
        <v>26951.447277276449</v>
      </c>
      <c r="L95" s="42">
        <f t="shared" si="46"/>
        <v>100</v>
      </c>
      <c r="M95" s="42">
        <f t="shared" si="46"/>
        <v>19.833642987559024</v>
      </c>
      <c r="N95" s="42">
        <f t="shared" si="46"/>
        <v>56.038171720025176</v>
      </c>
      <c r="O95" s="42">
        <f t="shared" si="46"/>
        <v>24.128185292415782</v>
      </c>
      <c r="P95" s="42">
        <f t="shared" si="47"/>
        <v>100</v>
      </c>
      <c r="Q95" s="42">
        <f t="shared" si="47"/>
        <v>17.852827916930931</v>
      </c>
      <c r="R95" s="42">
        <f t="shared" si="47"/>
        <v>50.815855868602355</v>
      </c>
      <c r="S95" s="42">
        <f t="shared" si="47"/>
        <v>31.33131621446671</v>
      </c>
    </row>
    <row r="96" spans="1:20" ht="15" customHeight="1" x14ac:dyDescent="0.2">
      <c r="B96" s="8"/>
      <c r="C96" s="8" t="s">
        <v>10</v>
      </c>
      <c r="D96" s="9">
        <f>SUM(D81)</f>
        <v>435761.4778004869</v>
      </c>
      <c r="E96" s="9">
        <f t="shared" si="48"/>
        <v>81914.75444628582</v>
      </c>
      <c r="F96" s="9">
        <f t="shared" si="48"/>
        <v>254588.46537061036</v>
      </c>
      <c r="G96" s="9">
        <f t="shared" si="48"/>
        <v>99258.257983590811</v>
      </c>
      <c r="H96" s="9">
        <f t="shared" si="48"/>
        <v>405249.62514992093</v>
      </c>
      <c r="I96" s="9">
        <f t="shared" si="48"/>
        <v>68701.589766050573</v>
      </c>
      <c r="J96" s="9">
        <f t="shared" si="48"/>
        <v>218952.69225215161</v>
      </c>
      <c r="K96" s="9">
        <f t="shared" si="48"/>
        <v>117595.34313171872</v>
      </c>
      <c r="L96" s="42">
        <f t="shared" si="46"/>
        <v>100</v>
      </c>
      <c r="M96" s="42">
        <f t="shared" si="46"/>
        <v>18.798071564230934</v>
      </c>
      <c r="N96" s="42">
        <f t="shared" si="46"/>
        <v>58.423811727381171</v>
      </c>
      <c r="O96" s="42">
        <f t="shared" si="46"/>
        <v>22.778116708387916</v>
      </c>
      <c r="P96" s="42">
        <f t="shared" si="47"/>
        <v>100</v>
      </c>
      <c r="Q96" s="42">
        <f t="shared" si="47"/>
        <v>16.952906431593764</v>
      </c>
      <c r="R96" s="42">
        <f t="shared" si="47"/>
        <v>54.029091864341808</v>
      </c>
      <c r="S96" s="42">
        <f t="shared" si="47"/>
        <v>29.018001704064417</v>
      </c>
    </row>
    <row r="97" spans="1:20" ht="12" customHeight="1" x14ac:dyDescent="0.2">
      <c r="B97" s="8"/>
      <c r="C97" s="8" t="s">
        <v>16</v>
      </c>
      <c r="D97" s="9">
        <f>SUM(D82:D84)</f>
        <v>167279.65340961426</v>
      </c>
      <c r="E97" s="9">
        <f t="shared" ref="E97:K97" si="49">SUM(E82:E84)</f>
        <v>30807.311131503418</v>
      </c>
      <c r="F97" s="9">
        <f t="shared" si="49"/>
        <v>93474.468653624397</v>
      </c>
      <c r="G97" s="9">
        <f t="shared" si="49"/>
        <v>42997.873624486412</v>
      </c>
      <c r="H97" s="9">
        <f t="shared" si="49"/>
        <v>146313.30208430521</v>
      </c>
      <c r="I97" s="9">
        <f t="shared" si="49"/>
        <v>24783.976639509438</v>
      </c>
      <c r="J97" s="9">
        <f t="shared" si="49"/>
        <v>75846.246528640884</v>
      </c>
      <c r="K97" s="9">
        <f t="shared" si="49"/>
        <v>45683.078916154882</v>
      </c>
      <c r="L97" s="42">
        <f t="shared" si="46"/>
        <v>100</v>
      </c>
      <c r="M97" s="42">
        <f t="shared" si="46"/>
        <v>18.416651698856757</v>
      </c>
      <c r="N97" s="42">
        <f t="shared" si="46"/>
        <v>55.879162078806665</v>
      </c>
      <c r="O97" s="42">
        <f t="shared" si="46"/>
        <v>25.704186222336556</v>
      </c>
      <c r="P97" s="42">
        <f t="shared" si="47"/>
        <v>100</v>
      </c>
      <c r="Q97" s="42">
        <f t="shared" si="47"/>
        <v>16.938977035204221</v>
      </c>
      <c r="R97" s="42">
        <f t="shared" si="47"/>
        <v>51.838243992975123</v>
      </c>
      <c r="S97" s="42">
        <f t="shared" si="47"/>
        <v>31.222778971820659</v>
      </c>
    </row>
    <row r="98" spans="1:20" ht="12" customHeight="1" x14ac:dyDescent="0.2">
      <c r="B98" s="8"/>
      <c r="C98" s="8" t="s">
        <v>17</v>
      </c>
      <c r="D98" s="9">
        <f>SUM(D85)</f>
        <v>48448.609389414625</v>
      </c>
      <c r="E98" s="9">
        <f t="shared" ref="E98:K98" si="50">SUM(E85)</f>
        <v>7989.0771084815588</v>
      </c>
      <c r="F98" s="9">
        <f t="shared" si="50"/>
        <v>28198.016871644781</v>
      </c>
      <c r="G98" s="9">
        <f t="shared" si="50"/>
        <v>12261.515409288286</v>
      </c>
      <c r="H98" s="9">
        <f t="shared" si="50"/>
        <v>46033.316016314697</v>
      </c>
      <c r="I98" s="9">
        <f t="shared" si="50"/>
        <v>7583.7646345118947</v>
      </c>
      <c r="J98" s="9">
        <f t="shared" si="50"/>
        <v>25526.271885906859</v>
      </c>
      <c r="K98" s="9">
        <f t="shared" si="50"/>
        <v>12923.279495895944</v>
      </c>
      <c r="L98" s="42">
        <f t="shared" si="46"/>
        <v>100</v>
      </c>
      <c r="M98" s="42">
        <f t="shared" si="46"/>
        <v>16.48979652701253</v>
      </c>
      <c r="N98" s="42">
        <f t="shared" si="46"/>
        <v>58.201911730836329</v>
      </c>
      <c r="O98" s="42">
        <f t="shared" si="46"/>
        <v>25.308291742151145</v>
      </c>
      <c r="P98" s="42">
        <f t="shared" si="47"/>
        <v>100</v>
      </c>
      <c r="Q98" s="42">
        <f t="shared" si="47"/>
        <v>16.474513006675704</v>
      </c>
      <c r="R98" s="42">
        <f t="shared" si="47"/>
        <v>55.451733863491562</v>
      </c>
      <c r="S98" s="42">
        <f t="shared" si="47"/>
        <v>28.073753129832742</v>
      </c>
    </row>
    <row r="99" spans="1:20" s="15" customFormat="1" ht="15" customHeight="1" thickBot="1" x14ac:dyDescent="0.25">
      <c r="A99" s="1"/>
      <c r="B99" s="31" t="s">
        <v>1</v>
      </c>
      <c r="C99" s="32"/>
      <c r="D99" s="33">
        <v>1062654.3951339973</v>
      </c>
      <c r="E99" s="33">
        <v>202406.48759253242</v>
      </c>
      <c r="F99" s="33">
        <v>611485.86567853112</v>
      </c>
      <c r="G99" s="33">
        <v>250438.98494082232</v>
      </c>
      <c r="H99" s="33">
        <v>985182.31701954547</v>
      </c>
      <c r="I99" s="33">
        <v>170334.49379132426</v>
      </c>
      <c r="J99" s="33">
        <v>524878.21719648794</v>
      </c>
      <c r="K99" s="33">
        <v>290451.23162139469</v>
      </c>
      <c r="L99" s="52">
        <f>D99/$D99*100</f>
        <v>100</v>
      </c>
      <c r="M99" s="52">
        <f>E99/$D99*100</f>
        <v>19.047254546668448</v>
      </c>
      <c r="N99" s="52">
        <f t="shared" si="46"/>
        <v>57.543249101362328</v>
      </c>
      <c r="O99" s="52">
        <f>G99/$D99*100</f>
        <v>23.567303357291696</v>
      </c>
      <c r="P99" s="52">
        <f t="shared" si="47"/>
        <v>100</v>
      </c>
      <c r="Q99" s="52">
        <f t="shared" si="47"/>
        <v>17.28964181032341</v>
      </c>
      <c r="R99" s="52">
        <f t="shared" si="47"/>
        <v>53.277267377716711</v>
      </c>
      <c r="S99" s="52">
        <f t="shared" si="47"/>
        <v>29.481977762257412</v>
      </c>
      <c r="T99" s="1"/>
    </row>
    <row r="100" spans="1:20" ht="15" customHeight="1" x14ac:dyDescent="0.2">
      <c r="A100" s="15"/>
      <c r="B100" s="8" t="s">
        <v>50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15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&amp;L&amp;"-,Standard"&amp;8IC Infraconsult&amp;R&amp;"-,Standard"&amp;8&amp;A/&amp;F</oddFooter>
  </headerFooter>
  <ignoredErrors>
    <ignoredError sqref="D22:K22 D23:K23 D25:K25 D27:K27 D31:K31 D55:K55 D56:K56 D58:K58 D60:K60 D64:K64 D88:K88 D89:K89 D91:K91 D93:K93 D97:K9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1"/>
  <sheetViews>
    <sheetView tabSelected="1" zoomScaleNormal="100" workbookViewId="0">
      <pane xSplit="3" ySplit="3" topLeftCell="D4" activePane="bottomRight" state="frozen"/>
      <selection activeCell="B32" sqref="B32"/>
      <selection pane="topRight" activeCell="B32" sqref="B32"/>
      <selection pane="bottomLeft" activeCell="B32" sqref="B32"/>
      <selection pane="bottomRight" activeCell="V24" sqref="V24"/>
    </sheetView>
  </sheetViews>
  <sheetFormatPr baseColWidth="10" defaultColWidth="8.7109375" defaultRowHeight="11.25" x14ac:dyDescent="0.2"/>
  <cols>
    <col min="1" max="1" width="1.5703125" style="1" hidden="1" customWidth="1"/>
    <col min="2" max="2" width="4.85546875" style="1" customWidth="1"/>
    <col min="3" max="3" width="25.28515625" style="1" customWidth="1"/>
    <col min="4" max="6" width="9.42578125" style="1" customWidth="1"/>
    <col min="7" max="7" width="11.7109375" style="1" customWidth="1"/>
    <col min="8" max="9" width="8.7109375" style="1" customWidth="1"/>
    <col min="10" max="10" width="11.7109375" style="1" customWidth="1"/>
    <col min="11" max="12" width="8.7109375" style="1" customWidth="1"/>
    <col min="13" max="13" width="11.7109375" style="1" customWidth="1"/>
    <col min="14" max="15" width="8.7109375" style="1" customWidth="1"/>
    <col min="16" max="16" width="1.5703125" style="1" customWidth="1"/>
    <col min="17" max="16384" width="8.7109375" style="1"/>
  </cols>
  <sheetData>
    <row r="1" spans="2:27" ht="12" hidden="1" x14ac:dyDescent="0.2">
      <c r="B1" s="82"/>
      <c r="D1" s="83"/>
      <c r="O1" s="84"/>
      <c r="P1" s="84"/>
      <c r="Q1" s="84"/>
    </row>
    <row r="2" spans="2:27" ht="12" hidden="1" x14ac:dyDescent="0.2">
      <c r="B2" s="85"/>
      <c r="C2" s="79"/>
    </row>
    <row r="3" spans="2:27" hidden="1" x14ac:dyDescent="0.2">
      <c r="B3" s="3"/>
      <c r="C3" s="3"/>
      <c r="D3" s="58"/>
      <c r="E3" s="58"/>
      <c r="G3" s="58"/>
      <c r="H3" s="58"/>
      <c r="J3" s="58"/>
      <c r="K3" s="58"/>
      <c r="M3" s="58"/>
      <c r="N3" s="58"/>
    </row>
    <row r="4" spans="2:27" x14ac:dyDescent="0.2">
      <c r="B4" s="3"/>
      <c r="C4" s="86"/>
      <c r="D4" s="58"/>
      <c r="E4" s="58"/>
      <c r="F4" s="58"/>
      <c r="G4" s="58"/>
      <c r="H4" s="58"/>
      <c r="I4" s="58"/>
      <c r="J4" s="58"/>
      <c r="L4" s="58"/>
      <c r="M4" s="58"/>
      <c r="N4" s="58"/>
      <c r="Q4" s="58"/>
      <c r="R4" s="58"/>
      <c r="U4" s="58"/>
      <c r="V4" s="58"/>
      <c r="W4" s="58"/>
      <c r="Y4" s="58"/>
      <c r="Z4" s="58"/>
      <c r="AA4" s="58"/>
    </row>
    <row r="5" spans="2:27" s="57" customFormat="1" ht="18" customHeight="1" thickBot="1" x14ac:dyDescent="0.25">
      <c r="B5" s="74" t="s">
        <v>46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2:27" s="15" customFormat="1" ht="12" customHeight="1" x14ac:dyDescent="0.2">
      <c r="B6" s="19" t="s">
        <v>44</v>
      </c>
      <c r="C6" s="19"/>
      <c r="D6" s="68"/>
      <c r="E6" s="68"/>
      <c r="F6" s="68">
        <v>2025</v>
      </c>
      <c r="G6" s="68"/>
      <c r="H6" s="68"/>
      <c r="I6" s="68">
        <v>2035</v>
      </c>
      <c r="J6" s="68"/>
      <c r="K6" s="68"/>
      <c r="L6" s="68">
        <v>2045</v>
      </c>
      <c r="M6" s="68"/>
      <c r="N6" s="68"/>
      <c r="O6" s="68">
        <v>2055</v>
      </c>
    </row>
    <row r="7" spans="2:27" s="15" customFormat="1" ht="12" customHeight="1" x14ac:dyDescent="0.2">
      <c r="B7" s="39"/>
      <c r="C7" s="39"/>
      <c r="D7" s="69" t="s">
        <v>30</v>
      </c>
      <c r="E7" s="69" t="s">
        <v>36</v>
      </c>
      <c r="F7" s="69" t="s">
        <v>32</v>
      </c>
      <c r="G7" s="69" t="s">
        <v>30</v>
      </c>
      <c r="H7" s="69" t="s">
        <v>36</v>
      </c>
      <c r="I7" s="69" t="s">
        <v>32</v>
      </c>
      <c r="J7" s="69" t="s">
        <v>30</v>
      </c>
      <c r="K7" s="69" t="s">
        <v>36</v>
      </c>
      <c r="L7" s="69" t="s">
        <v>32</v>
      </c>
      <c r="M7" s="69" t="s">
        <v>30</v>
      </c>
      <c r="N7" s="69" t="s">
        <v>36</v>
      </c>
      <c r="O7" s="69" t="s">
        <v>32</v>
      </c>
    </row>
    <row r="8" spans="2:27" s="15" customFormat="1" ht="12" customHeight="1" x14ac:dyDescent="0.2">
      <c r="B8" s="39"/>
      <c r="C8" s="39"/>
      <c r="D8" s="69" t="s">
        <v>33</v>
      </c>
      <c r="E8" s="69" t="s">
        <v>35</v>
      </c>
      <c r="F8" s="69" t="s">
        <v>37</v>
      </c>
      <c r="G8" s="69" t="s">
        <v>33</v>
      </c>
      <c r="H8" s="69" t="s">
        <v>35</v>
      </c>
      <c r="I8" s="69" t="s">
        <v>37</v>
      </c>
      <c r="J8" s="69" t="s">
        <v>33</v>
      </c>
      <c r="K8" s="69" t="s">
        <v>35</v>
      </c>
      <c r="L8" s="69" t="s">
        <v>37</v>
      </c>
      <c r="M8" s="69" t="s">
        <v>33</v>
      </c>
      <c r="N8" s="69" t="s">
        <v>35</v>
      </c>
      <c r="O8" s="69" t="s">
        <v>37</v>
      </c>
    </row>
    <row r="9" spans="2:27" s="15" customFormat="1" ht="12" customHeight="1" thickBot="1" x14ac:dyDescent="0.25">
      <c r="B9" s="20"/>
      <c r="C9" s="20"/>
      <c r="D9" s="59" t="s">
        <v>34</v>
      </c>
      <c r="E9" s="59" t="s">
        <v>31</v>
      </c>
      <c r="F9" s="59" t="s">
        <v>38</v>
      </c>
      <c r="G9" s="59" t="s">
        <v>34</v>
      </c>
      <c r="H9" s="59" t="s">
        <v>31</v>
      </c>
      <c r="I9" s="59" t="s">
        <v>38</v>
      </c>
      <c r="J9" s="59" t="s">
        <v>34</v>
      </c>
      <c r="K9" s="59" t="s">
        <v>31</v>
      </c>
      <c r="L9" s="59" t="s">
        <v>38</v>
      </c>
      <c r="M9" s="59" t="s">
        <v>34</v>
      </c>
      <c r="N9" s="59" t="s">
        <v>31</v>
      </c>
      <c r="O9" s="59" t="s">
        <v>38</v>
      </c>
    </row>
    <row r="10" spans="2:27" s="15" customFormat="1" ht="12" customHeight="1" x14ac:dyDescent="0.2">
      <c r="B10" s="16" t="s">
        <v>0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2:27" ht="12" customHeight="1" x14ac:dyDescent="0.2">
      <c r="B11" s="8"/>
      <c r="C11" s="8" t="s">
        <v>7</v>
      </c>
      <c r="D11" s="9">
        <v>-21.949132224551988</v>
      </c>
      <c r="E11" s="9">
        <v>-200.4763737800771</v>
      </c>
      <c r="F11" s="9">
        <f>SUM(D11:E11)</f>
        <v>-222.42550600462909</v>
      </c>
      <c r="G11" s="9">
        <v>-115.39819860277203</v>
      </c>
      <c r="H11" s="9">
        <v>221.813475933966</v>
      </c>
      <c r="I11" s="9">
        <f>SUM(G11:H11)</f>
        <v>106.41527733119398</v>
      </c>
      <c r="J11" s="9">
        <v>-163.23610532305599</v>
      </c>
      <c r="K11" s="9">
        <v>234.67041307678397</v>
      </c>
      <c r="L11" s="9">
        <f>SUM(J11:K11)</f>
        <v>71.434307753727978</v>
      </c>
      <c r="M11" s="9">
        <v>-157</v>
      </c>
      <c r="N11" s="9">
        <v>160</v>
      </c>
      <c r="O11" s="9">
        <f>SUM(M11:N11)</f>
        <v>3</v>
      </c>
    </row>
    <row r="12" spans="2:27" ht="12" customHeight="1" x14ac:dyDescent="0.2">
      <c r="B12" s="8"/>
      <c r="C12" s="8" t="s">
        <v>18</v>
      </c>
      <c r="D12" s="9">
        <v>122.04218085859191</v>
      </c>
      <c r="E12" s="9">
        <v>381.09871540811389</v>
      </c>
      <c r="F12" s="9">
        <f t="shared" ref="F12:F33" si="0">SUM(D12:E12)</f>
        <v>503.14089626670579</v>
      </c>
      <c r="G12" s="9">
        <v>-102.53754129241804</v>
      </c>
      <c r="H12" s="9">
        <v>464.91346619991998</v>
      </c>
      <c r="I12" s="9">
        <f t="shared" ref="I12:I33" si="1">SUM(G12:H12)</f>
        <v>362.37592490750194</v>
      </c>
      <c r="J12" s="9">
        <v>-250.50266013707596</v>
      </c>
      <c r="K12" s="9">
        <v>392.42614608363488</v>
      </c>
      <c r="L12" s="9">
        <f t="shared" ref="L12:L33" si="2">SUM(J12:K12)</f>
        <v>141.92348594655891</v>
      </c>
      <c r="M12" s="9">
        <v>20</v>
      </c>
      <c r="N12" s="9">
        <v>326</v>
      </c>
      <c r="O12" s="9">
        <f t="shared" ref="O12:O33" si="3">SUM(M12:N12)</f>
        <v>346</v>
      </c>
    </row>
    <row r="13" spans="2:27" ht="12" customHeight="1" x14ac:dyDescent="0.2">
      <c r="B13" s="8"/>
      <c r="C13" s="8" t="s">
        <v>8</v>
      </c>
      <c r="D13" s="9">
        <v>45.933554650712949</v>
      </c>
      <c r="E13" s="9">
        <v>72.685586163944095</v>
      </c>
      <c r="F13" s="9">
        <f t="shared" si="0"/>
        <v>118.61914081465704</v>
      </c>
      <c r="G13" s="9">
        <v>-185.03219902923706</v>
      </c>
      <c r="H13" s="9">
        <v>404.52590802787097</v>
      </c>
      <c r="I13" s="9">
        <f t="shared" si="1"/>
        <v>219.49370899863391</v>
      </c>
      <c r="J13" s="9">
        <v>-297.85357865383094</v>
      </c>
      <c r="K13" s="9">
        <v>326.47946843937592</v>
      </c>
      <c r="L13" s="9">
        <f t="shared" si="2"/>
        <v>28.625889785544985</v>
      </c>
      <c r="M13" s="9">
        <v>-230</v>
      </c>
      <c r="N13" s="9">
        <v>192</v>
      </c>
      <c r="O13" s="9">
        <f t="shared" si="3"/>
        <v>-38</v>
      </c>
    </row>
    <row r="14" spans="2:27" ht="15" customHeight="1" x14ac:dyDescent="0.2">
      <c r="B14" s="8"/>
      <c r="C14" s="8" t="s">
        <v>14</v>
      </c>
      <c r="D14" s="9">
        <v>-8.4983866579140113</v>
      </c>
      <c r="E14" s="9">
        <v>-155.19504811076308</v>
      </c>
      <c r="F14" s="9">
        <f t="shared" si="0"/>
        <v>-163.69343476867709</v>
      </c>
      <c r="G14" s="9">
        <v>-276.41674581283405</v>
      </c>
      <c r="H14" s="9">
        <v>378.21117892401503</v>
      </c>
      <c r="I14" s="9">
        <f t="shared" si="1"/>
        <v>101.79443311118098</v>
      </c>
      <c r="J14" s="9">
        <v>-395.10439305990701</v>
      </c>
      <c r="K14" s="9">
        <v>385.03676047036504</v>
      </c>
      <c r="L14" s="9">
        <f t="shared" si="2"/>
        <v>-10.067632589541972</v>
      </c>
      <c r="M14" s="9">
        <v>-265</v>
      </c>
      <c r="N14" s="9">
        <v>223</v>
      </c>
      <c r="O14" s="9">
        <f t="shared" si="3"/>
        <v>-42</v>
      </c>
    </row>
    <row r="15" spans="2:27" ht="12" customHeight="1" x14ac:dyDescent="0.2">
      <c r="B15" s="8"/>
      <c r="C15" s="8" t="s">
        <v>15</v>
      </c>
      <c r="D15" s="9">
        <v>2.864045224601</v>
      </c>
      <c r="E15" s="9">
        <v>-1773.8091464778909</v>
      </c>
      <c r="F15" s="9">
        <f t="shared" si="0"/>
        <v>-1770.94510125329</v>
      </c>
      <c r="G15" s="9">
        <v>-370.4006249012491</v>
      </c>
      <c r="H15" s="9">
        <v>-127.03732814687021</v>
      </c>
      <c r="I15" s="9">
        <f t="shared" si="1"/>
        <v>-497.43795304811931</v>
      </c>
      <c r="J15" s="9">
        <v>-576.92874698073308</v>
      </c>
      <c r="K15" s="9">
        <v>84.559356779437167</v>
      </c>
      <c r="L15" s="9">
        <f t="shared" si="2"/>
        <v>-492.36939020129591</v>
      </c>
      <c r="M15" s="9">
        <v>-436</v>
      </c>
      <c r="N15" s="9">
        <v>364</v>
      </c>
      <c r="O15" s="9">
        <f t="shared" si="3"/>
        <v>-72</v>
      </c>
    </row>
    <row r="16" spans="2:27" ht="12" customHeight="1" x14ac:dyDescent="0.2">
      <c r="B16" s="8"/>
      <c r="C16" s="8" t="s">
        <v>10</v>
      </c>
      <c r="D16" s="9">
        <v>214.92206720796003</v>
      </c>
      <c r="E16" s="9">
        <v>4293.3557624433179</v>
      </c>
      <c r="F16" s="9">
        <f t="shared" si="0"/>
        <v>4508.2778296512779</v>
      </c>
      <c r="G16" s="9">
        <v>-1166.1155647037399</v>
      </c>
      <c r="H16" s="9">
        <v>1242.1626025026389</v>
      </c>
      <c r="I16" s="9">
        <f t="shared" si="1"/>
        <v>76.047037798899055</v>
      </c>
      <c r="J16" s="9">
        <v>-1576.2861888463599</v>
      </c>
      <c r="K16" s="9">
        <v>911.18948867177096</v>
      </c>
      <c r="L16" s="9">
        <f t="shared" si="2"/>
        <v>-665.09670017458893</v>
      </c>
      <c r="M16" s="9">
        <v>-84</v>
      </c>
      <c r="N16" s="9">
        <v>572</v>
      </c>
      <c r="O16" s="9">
        <f t="shared" si="3"/>
        <v>488</v>
      </c>
    </row>
    <row r="17" spans="2:15" ht="15" customHeight="1" x14ac:dyDescent="0.2">
      <c r="B17" s="8"/>
      <c r="C17" s="8" t="s">
        <v>19</v>
      </c>
      <c r="D17" s="9">
        <v>-84.93426285277701</v>
      </c>
      <c r="E17" s="9">
        <v>665.30804572329976</v>
      </c>
      <c r="F17" s="9">
        <f t="shared" si="0"/>
        <v>580.37378287052275</v>
      </c>
      <c r="G17" s="9">
        <v>-505.15268706252493</v>
      </c>
      <c r="H17" s="9">
        <v>562.23477708985683</v>
      </c>
      <c r="I17" s="9">
        <f t="shared" si="1"/>
        <v>57.082090027331901</v>
      </c>
      <c r="J17" s="9">
        <v>-740.17436378254104</v>
      </c>
      <c r="K17" s="9">
        <v>510.49199680550805</v>
      </c>
      <c r="L17" s="9">
        <f t="shared" si="2"/>
        <v>-229.68236697703298</v>
      </c>
      <c r="M17" s="9">
        <v>-472</v>
      </c>
      <c r="N17" s="9">
        <v>454</v>
      </c>
      <c r="O17" s="9">
        <f t="shared" si="3"/>
        <v>-18</v>
      </c>
    </row>
    <row r="18" spans="2:15" ht="12" customHeight="1" x14ac:dyDescent="0.2">
      <c r="B18" s="8"/>
      <c r="C18" s="8" t="s">
        <v>20</v>
      </c>
      <c r="D18" s="9">
        <v>-16.454671104534015</v>
      </c>
      <c r="E18" s="9">
        <v>15.478601338345015</v>
      </c>
      <c r="F18" s="9">
        <f t="shared" si="0"/>
        <v>-0.97606976618899921</v>
      </c>
      <c r="G18" s="9">
        <v>-67.893509544924996</v>
      </c>
      <c r="H18" s="9">
        <v>31.188878779572946</v>
      </c>
      <c r="I18" s="9">
        <f t="shared" si="1"/>
        <v>-36.70463076535205</v>
      </c>
      <c r="J18" s="9">
        <v>-93.641455082727006</v>
      </c>
      <c r="K18" s="9">
        <v>43.298511049774049</v>
      </c>
      <c r="L18" s="9">
        <f t="shared" si="2"/>
        <v>-50.342944032952957</v>
      </c>
      <c r="M18" s="9">
        <v>-67</v>
      </c>
      <c r="N18" s="9">
        <v>40</v>
      </c>
      <c r="O18" s="9">
        <f t="shared" si="3"/>
        <v>-27</v>
      </c>
    </row>
    <row r="19" spans="2:15" ht="12" customHeight="1" x14ac:dyDescent="0.2">
      <c r="B19" s="8"/>
      <c r="C19" s="8" t="s">
        <v>21</v>
      </c>
      <c r="D19" s="9">
        <v>-20.923036492608048</v>
      </c>
      <c r="E19" s="9">
        <v>-28.488509666120052</v>
      </c>
      <c r="F19" s="9">
        <f t="shared" si="0"/>
        <v>-49.4115461587281</v>
      </c>
      <c r="G19" s="9">
        <v>-170.41226553764599</v>
      </c>
      <c r="H19" s="9">
        <v>35.437134443804069</v>
      </c>
      <c r="I19" s="9">
        <f t="shared" si="1"/>
        <v>-134.97513109384192</v>
      </c>
      <c r="J19" s="9">
        <v>-227.86827220659902</v>
      </c>
      <c r="K19" s="9">
        <v>44.795725047502941</v>
      </c>
      <c r="L19" s="9">
        <f t="shared" si="2"/>
        <v>-183.07254715909608</v>
      </c>
      <c r="M19" s="9">
        <v>-169</v>
      </c>
      <c r="N19" s="9">
        <v>100</v>
      </c>
      <c r="O19" s="9">
        <f t="shared" si="3"/>
        <v>-69</v>
      </c>
    </row>
    <row r="20" spans="2:15" ht="15" customHeight="1" x14ac:dyDescent="0.2">
      <c r="B20" s="22"/>
      <c r="C20" s="22" t="s">
        <v>22</v>
      </c>
      <c r="D20" s="23">
        <v>-61.307364381986986</v>
      </c>
      <c r="E20" s="23">
        <v>236.47232575965472</v>
      </c>
      <c r="F20" s="23">
        <f t="shared" si="0"/>
        <v>175.16496137766774</v>
      </c>
      <c r="G20" s="23">
        <v>-169.18037074776299</v>
      </c>
      <c r="H20" s="23">
        <v>239.87784155101519</v>
      </c>
      <c r="I20" s="23">
        <f t="shared" si="1"/>
        <v>70.697470803252202</v>
      </c>
      <c r="J20" s="23">
        <v>-241.65229749922202</v>
      </c>
      <c r="K20" s="23">
        <v>228.40656250241597</v>
      </c>
      <c r="L20" s="23">
        <f t="shared" si="2"/>
        <v>-13.24573499680605</v>
      </c>
      <c r="M20" s="23">
        <v>-190</v>
      </c>
      <c r="N20" s="23">
        <v>165</v>
      </c>
      <c r="O20" s="23">
        <f t="shared" si="3"/>
        <v>-25</v>
      </c>
    </row>
    <row r="21" spans="2:15" s="15" customFormat="1" ht="12" customHeight="1" x14ac:dyDescent="0.2">
      <c r="B21" s="16" t="s">
        <v>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2:15" ht="12" customHeight="1" x14ac:dyDescent="0.2">
      <c r="B22" s="8"/>
      <c r="C22" s="8" t="s">
        <v>7</v>
      </c>
      <c r="D22" s="9">
        <f t="shared" ref="D22:H22" si="4">D11</f>
        <v>-21.949132224551988</v>
      </c>
      <c r="E22" s="9">
        <f t="shared" si="4"/>
        <v>-200.4763737800771</v>
      </c>
      <c r="F22" s="9">
        <f t="shared" si="0"/>
        <v>-222.42550600462909</v>
      </c>
      <c r="G22" s="9">
        <f t="shared" si="4"/>
        <v>-115.39819860277203</v>
      </c>
      <c r="H22" s="9">
        <f t="shared" si="4"/>
        <v>221.813475933966</v>
      </c>
      <c r="I22" s="9">
        <f t="shared" si="1"/>
        <v>106.41527733119398</v>
      </c>
      <c r="J22" s="9">
        <f t="shared" ref="J22:N22" si="5">J11</f>
        <v>-163.23610532305599</v>
      </c>
      <c r="K22" s="9">
        <f t="shared" si="5"/>
        <v>234.67041307678397</v>
      </c>
      <c r="L22" s="9">
        <f t="shared" si="2"/>
        <v>71.434307753727978</v>
      </c>
      <c r="M22" s="9">
        <f t="shared" si="5"/>
        <v>-157</v>
      </c>
      <c r="N22" s="9">
        <f t="shared" si="5"/>
        <v>160</v>
      </c>
      <c r="O22" s="9">
        <f t="shared" si="3"/>
        <v>3</v>
      </c>
    </row>
    <row r="23" spans="2:15" ht="12" customHeight="1" x14ac:dyDescent="0.2">
      <c r="B23" s="8"/>
      <c r="C23" s="8" t="s">
        <v>8</v>
      </c>
      <c r="D23" s="9">
        <f t="shared" ref="D23:N23" si="6">SUM(D12:D13)</f>
        <v>167.97573550930485</v>
      </c>
      <c r="E23" s="9">
        <f t="shared" si="6"/>
        <v>453.78430157205798</v>
      </c>
      <c r="F23" s="9">
        <f t="shared" si="0"/>
        <v>621.76003708136284</v>
      </c>
      <c r="G23" s="9">
        <f t="shared" si="6"/>
        <v>-287.5697403216551</v>
      </c>
      <c r="H23" s="9">
        <f t="shared" si="6"/>
        <v>869.43937422779095</v>
      </c>
      <c r="I23" s="9">
        <f t="shared" si="1"/>
        <v>581.86963390613585</v>
      </c>
      <c r="J23" s="9">
        <f t="shared" si="6"/>
        <v>-548.3562387909069</v>
      </c>
      <c r="K23" s="9">
        <f t="shared" si="6"/>
        <v>718.90561452301085</v>
      </c>
      <c r="L23" s="9">
        <f t="shared" si="2"/>
        <v>170.54937573210395</v>
      </c>
      <c r="M23" s="9">
        <f t="shared" si="6"/>
        <v>-210</v>
      </c>
      <c r="N23" s="9">
        <f t="shared" si="6"/>
        <v>518</v>
      </c>
      <c r="O23" s="9">
        <f t="shared" si="3"/>
        <v>308</v>
      </c>
    </row>
    <row r="24" spans="2:15" ht="12" customHeight="1" x14ac:dyDescent="0.2">
      <c r="B24" s="8"/>
      <c r="C24" s="8" t="s">
        <v>9</v>
      </c>
      <c r="D24" s="9">
        <f t="shared" ref="D24:N24" si="7">SUM(D14:D15)</f>
        <v>-5.6343414333130113</v>
      </c>
      <c r="E24" s="9">
        <f t="shared" si="7"/>
        <v>-1929.0041945886539</v>
      </c>
      <c r="F24" s="9">
        <f t="shared" si="0"/>
        <v>-1934.638536021967</v>
      </c>
      <c r="G24" s="9">
        <f t="shared" si="7"/>
        <v>-646.81737071408315</v>
      </c>
      <c r="H24" s="9">
        <f t="shared" si="7"/>
        <v>251.17385077714482</v>
      </c>
      <c r="I24" s="9">
        <f t="shared" si="1"/>
        <v>-395.64351993693833</v>
      </c>
      <c r="J24" s="9">
        <f t="shared" si="7"/>
        <v>-972.03314004064009</v>
      </c>
      <c r="K24" s="9">
        <f t="shared" si="7"/>
        <v>469.59611724980221</v>
      </c>
      <c r="L24" s="9">
        <f t="shared" si="2"/>
        <v>-502.43702279083789</v>
      </c>
      <c r="M24" s="9">
        <f t="shared" si="7"/>
        <v>-701</v>
      </c>
      <c r="N24" s="9">
        <f t="shared" si="7"/>
        <v>587</v>
      </c>
      <c r="O24" s="9">
        <f t="shared" si="3"/>
        <v>-114</v>
      </c>
    </row>
    <row r="25" spans="2:15" ht="15" customHeight="1" x14ac:dyDescent="0.2">
      <c r="B25" s="8"/>
      <c r="C25" s="8" t="s">
        <v>10</v>
      </c>
      <c r="D25" s="9">
        <f t="shared" ref="D25:N25" si="8">SUM(D16)</f>
        <v>214.92206720796003</v>
      </c>
      <c r="E25" s="9">
        <f t="shared" si="8"/>
        <v>4293.3557624433179</v>
      </c>
      <c r="F25" s="9">
        <f t="shared" si="0"/>
        <v>4508.2778296512779</v>
      </c>
      <c r="G25" s="9">
        <f t="shared" si="8"/>
        <v>-1166.1155647037399</v>
      </c>
      <c r="H25" s="9">
        <f t="shared" si="8"/>
        <v>1242.1626025026389</v>
      </c>
      <c r="I25" s="9">
        <f t="shared" si="1"/>
        <v>76.047037798899055</v>
      </c>
      <c r="J25" s="9">
        <f t="shared" si="8"/>
        <v>-1576.2861888463599</v>
      </c>
      <c r="K25" s="9">
        <f t="shared" si="8"/>
        <v>911.18948867177096</v>
      </c>
      <c r="L25" s="9">
        <f t="shared" si="2"/>
        <v>-665.09670017458893</v>
      </c>
      <c r="M25" s="9">
        <f t="shared" si="8"/>
        <v>-84</v>
      </c>
      <c r="N25" s="9">
        <f t="shared" si="8"/>
        <v>572</v>
      </c>
      <c r="O25" s="9">
        <f t="shared" si="3"/>
        <v>488</v>
      </c>
    </row>
    <row r="26" spans="2:15" ht="12" customHeight="1" x14ac:dyDescent="0.2">
      <c r="B26" s="22"/>
      <c r="C26" s="22" t="s">
        <v>11</v>
      </c>
      <c r="D26" s="23">
        <f t="shared" ref="D26:N26" si="9">SUM(D17:D20)</f>
        <v>-183.61933483190606</v>
      </c>
      <c r="E26" s="23">
        <f t="shared" si="9"/>
        <v>888.77046315517941</v>
      </c>
      <c r="F26" s="23">
        <f t="shared" si="0"/>
        <v>705.15112832327338</v>
      </c>
      <c r="G26" s="23">
        <f t="shared" si="9"/>
        <v>-912.638832892859</v>
      </c>
      <c r="H26" s="23">
        <f t="shared" si="9"/>
        <v>868.7386318642491</v>
      </c>
      <c r="I26" s="23">
        <f t="shared" si="1"/>
        <v>-43.900201028609899</v>
      </c>
      <c r="J26" s="23">
        <f t="shared" si="9"/>
        <v>-1303.3363885710889</v>
      </c>
      <c r="K26" s="23">
        <f t="shared" si="9"/>
        <v>826.99279540520115</v>
      </c>
      <c r="L26" s="23">
        <f t="shared" si="2"/>
        <v>-476.3435931658878</v>
      </c>
      <c r="M26" s="23">
        <f t="shared" si="9"/>
        <v>-898</v>
      </c>
      <c r="N26" s="23">
        <f t="shared" si="9"/>
        <v>759</v>
      </c>
      <c r="O26" s="23">
        <f t="shared" si="3"/>
        <v>-139</v>
      </c>
    </row>
    <row r="27" spans="2:15" s="15" customFormat="1" ht="12" customHeight="1" x14ac:dyDescent="0.2">
      <c r="B27" s="16" t="s">
        <v>12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2:15" ht="12" customHeight="1" x14ac:dyDescent="0.2">
      <c r="B28" s="8"/>
      <c r="C28" s="8" t="s">
        <v>13</v>
      </c>
      <c r="D28" s="9">
        <f t="shared" ref="D28:N28" si="10">SUM(D11:D13)</f>
        <v>146.02660328475287</v>
      </c>
      <c r="E28" s="9">
        <f t="shared" si="10"/>
        <v>253.30792779198089</v>
      </c>
      <c r="F28" s="9">
        <f t="shared" si="0"/>
        <v>399.33453107673375</v>
      </c>
      <c r="G28" s="9">
        <f t="shared" si="10"/>
        <v>-402.96793892442713</v>
      </c>
      <c r="H28" s="9">
        <f t="shared" si="10"/>
        <v>1091.2528501617571</v>
      </c>
      <c r="I28" s="9">
        <f t="shared" si="1"/>
        <v>688.28491123732999</v>
      </c>
      <c r="J28" s="9">
        <f t="shared" si="10"/>
        <v>-711.59234411396289</v>
      </c>
      <c r="K28" s="9">
        <f t="shared" si="10"/>
        <v>953.57602759979477</v>
      </c>
      <c r="L28" s="9">
        <f t="shared" si="2"/>
        <v>241.98368348583188</v>
      </c>
      <c r="M28" s="9">
        <f t="shared" si="10"/>
        <v>-367</v>
      </c>
      <c r="N28" s="9">
        <f t="shared" si="10"/>
        <v>678</v>
      </c>
      <c r="O28" s="9">
        <f t="shared" si="3"/>
        <v>311</v>
      </c>
    </row>
    <row r="29" spans="2:15" ht="12" customHeight="1" x14ac:dyDescent="0.2">
      <c r="B29" s="8"/>
      <c r="C29" s="8" t="s">
        <v>14</v>
      </c>
      <c r="D29" s="9">
        <f t="shared" ref="D29:N29" si="11">SUM(D14)</f>
        <v>-8.4983866579140113</v>
      </c>
      <c r="E29" s="9">
        <f t="shared" si="11"/>
        <v>-155.19504811076308</v>
      </c>
      <c r="F29" s="9">
        <f t="shared" si="0"/>
        <v>-163.69343476867709</v>
      </c>
      <c r="G29" s="9">
        <f t="shared" si="11"/>
        <v>-276.41674581283405</v>
      </c>
      <c r="H29" s="9">
        <f t="shared" si="11"/>
        <v>378.21117892401503</v>
      </c>
      <c r="I29" s="9">
        <f t="shared" si="1"/>
        <v>101.79443311118098</v>
      </c>
      <c r="J29" s="9">
        <f t="shared" si="11"/>
        <v>-395.10439305990701</v>
      </c>
      <c r="K29" s="9">
        <f t="shared" si="11"/>
        <v>385.03676047036504</v>
      </c>
      <c r="L29" s="9">
        <f t="shared" si="2"/>
        <v>-10.067632589541972</v>
      </c>
      <c r="M29" s="9">
        <f t="shared" si="11"/>
        <v>-265</v>
      </c>
      <c r="N29" s="9">
        <f t="shared" si="11"/>
        <v>223</v>
      </c>
      <c r="O29" s="9">
        <f t="shared" si="3"/>
        <v>-42</v>
      </c>
    </row>
    <row r="30" spans="2:15" ht="12" customHeight="1" x14ac:dyDescent="0.2">
      <c r="B30" s="8"/>
      <c r="C30" s="8" t="s">
        <v>15</v>
      </c>
      <c r="D30" s="9">
        <f t="shared" ref="D30:N30" si="12">SUM(D15)</f>
        <v>2.864045224601</v>
      </c>
      <c r="E30" s="9">
        <f t="shared" si="12"/>
        <v>-1773.8091464778909</v>
      </c>
      <c r="F30" s="9">
        <f t="shared" si="0"/>
        <v>-1770.94510125329</v>
      </c>
      <c r="G30" s="9">
        <f t="shared" si="12"/>
        <v>-370.4006249012491</v>
      </c>
      <c r="H30" s="9">
        <f t="shared" si="12"/>
        <v>-127.03732814687021</v>
      </c>
      <c r="I30" s="9">
        <f t="shared" si="1"/>
        <v>-497.43795304811931</v>
      </c>
      <c r="J30" s="9">
        <f t="shared" si="12"/>
        <v>-576.92874698073308</v>
      </c>
      <c r="K30" s="9">
        <f t="shared" si="12"/>
        <v>84.559356779437167</v>
      </c>
      <c r="L30" s="9">
        <f t="shared" si="2"/>
        <v>-492.36939020129591</v>
      </c>
      <c r="M30" s="9">
        <f t="shared" si="12"/>
        <v>-436</v>
      </c>
      <c r="N30" s="9">
        <f t="shared" si="12"/>
        <v>364</v>
      </c>
      <c r="O30" s="9">
        <f t="shared" si="3"/>
        <v>-72</v>
      </c>
    </row>
    <row r="31" spans="2:15" ht="15" customHeight="1" x14ac:dyDescent="0.2">
      <c r="B31" s="8"/>
      <c r="C31" s="8" t="s">
        <v>10</v>
      </c>
      <c r="D31" s="9">
        <f t="shared" ref="D31:N31" si="13">SUM(D16)</f>
        <v>214.92206720796003</v>
      </c>
      <c r="E31" s="9">
        <f t="shared" si="13"/>
        <v>4293.3557624433179</v>
      </c>
      <c r="F31" s="9">
        <f t="shared" si="0"/>
        <v>4508.2778296512779</v>
      </c>
      <c r="G31" s="9">
        <f t="shared" si="13"/>
        <v>-1166.1155647037399</v>
      </c>
      <c r="H31" s="9">
        <f t="shared" si="13"/>
        <v>1242.1626025026389</v>
      </c>
      <c r="I31" s="9">
        <f t="shared" si="1"/>
        <v>76.047037798899055</v>
      </c>
      <c r="J31" s="9">
        <f t="shared" si="13"/>
        <v>-1576.2861888463599</v>
      </c>
      <c r="K31" s="9">
        <f t="shared" si="13"/>
        <v>911.18948867177096</v>
      </c>
      <c r="L31" s="9">
        <f t="shared" si="2"/>
        <v>-665.09670017458893</v>
      </c>
      <c r="M31" s="9">
        <f t="shared" si="13"/>
        <v>-84</v>
      </c>
      <c r="N31" s="9">
        <f t="shared" si="13"/>
        <v>572</v>
      </c>
      <c r="O31" s="9">
        <f t="shared" si="3"/>
        <v>488</v>
      </c>
    </row>
    <row r="32" spans="2:15" ht="12" customHeight="1" x14ac:dyDescent="0.2">
      <c r="B32" s="8"/>
      <c r="C32" s="8" t="s">
        <v>16</v>
      </c>
      <c r="D32" s="9">
        <f t="shared" ref="D32:H32" si="14">SUM(D17:D19)</f>
        <v>-122.31197044991907</v>
      </c>
      <c r="E32" s="9">
        <f t="shared" si="14"/>
        <v>652.29813739552469</v>
      </c>
      <c r="F32" s="9">
        <f t="shared" si="0"/>
        <v>529.98616694560565</v>
      </c>
      <c r="G32" s="9">
        <f t="shared" si="14"/>
        <v>-743.45846214509595</v>
      </c>
      <c r="H32" s="9">
        <f t="shared" si="14"/>
        <v>628.86079031323391</v>
      </c>
      <c r="I32" s="9">
        <f t="shared" si="1"/>
        <v>-114.59767183186204</v>
      </c>
      <c r="J32" s="9">
        <f t="shared" ref="J32:N32" si="15">SUM(J17:J19)</f>
        <v>-1061.684091071867</v>
      </c>
      <c r="K32" s="9">
        <f t="shared" si="15"/>
        <v>598.58623290278513</v>
      </c>
      <c r="L32" s="9">
        <f t="shared" si="2"/>
        <v>-463.09785816908186</v>
      </c>
      <c r="M32" s="9">
        <f t="shared" si="15"/>
        <v>-708</v>
      </c>
      <c r="N32" s="9">
        <f t="shared" si="15"/>
        <v>594</v>
      </c>
      <c r="O32" s="9">
        <f t="shared" si="3"/>
        <v>-114</v>
      </c>
    </row>
    <row r="33" spans="2:27" ht="12" customHeight="1" x14ac:dyDescent="0.2">
      <c r="B33" s="8"/>
      <c r="C33" s="8" t="s">
        <v>17</v>
      </c>
      <c r="D33" s="9">
        <f t="shared" ref="D33:H33" si="16">SUM(D20)</f>
        <v>-61.307364381986986</v>
      </c>
      <c r="E33" s="9">
        <f t="shared" si="16"/>
        <v>236.47232575965472</v>
      </c>
      <c r="F33" s="9">
        <f t="shared" si="0"/>
        <v>175.16496137766774</v>
      </c>
      <c r="G33" s="9">
        <f t="shared" si="16"/>
        <v>-169.18037074776299</v>
      </c>
      <c r="H33" s="9">
        <f t="shared" si="16"/>
        <v>239.87784155101519</v>
      </c>
      <c r="I33" s="9">
        <f t="shared" si="1"/>
        <v>70.697470803252202</v>
      </c>
      <c r="J33" s="9">
        <f t="shared" ref="J33:N33" si="17">SUM(J20)</f>
        <v>-241.65229749922202</v>
      </c>
      <c r="K33" s="9">
        <f t="shared" si="17"/>
        <v>228.40656250241597</v>
      </c>
      <c r="L33" s="9">
        <f t="shared" si="2"/>
        <v>-13.24573499680605</v>
      </c>
      <c r="M33" s="9">
        <f t="shared" si="17"/>
        <v>-190</v>
      </c>
      <c r="N33" s="9">
        <f t="shared" si="17"/>
        <v>165</v>
      </c>
      <c r="O33" s="9">
        <f t="shared" si="3"/>
        <v>-25</v>
      </c>
    </row>
    <row r="34" spans="2:27" s="15" customFormat="1" ht="15" customHeight="1" thickBot="1" x14ac:dyDescent="0.25">
      <c r="B34" s="24" t="s">
        <v>1</v>
      </c>
      <c r="C34" s="25"/>
      <c r="D34" s="30">
        <f>SUM(D28:D33)</f>
        <v>171.69499422749382</v>
      </c>
      <c r="E34" s="30">
        <f t="shared" ref="E34:O34" si="18">SUM(E28:E33)</f>
        <v>3506.4299588018243</v>
      </c>
      <c r="F34" s="30">
        <f t="shared" si="18"/>
        <v>3678.1249530293176</v>
      </c>
      <c r="G34" s="30">
        <f t="shared" si="18"/>
        <v>-3128.5397072351088</v>
      </c>
      <c r="H34" s="30">
        <f t="shared" si="18"/>
        <v>3453.3279353057897</v>
      </c>
      <c r="I34" s="30">
        <f t="shared" si="18"/>
        <v>324.78822807068087</v>
      </c>
      <c r="J34" s="30">
        <f t="shared" si="18"/>
        <v>-4563.2480615720524</v>
      </c>
      <c r="K34" s="30">
        <f t="shared" si="18"/>
        <v>3161.3544289265687</v>
      </c>
      <c r="L34" s="30">
        <f t="shared" si="18"/>
        <v>-1401.893632645483</v>
      </c>
      <c r="M34" s="30">
        <f t="shared" si="18"/>
        <v>-2050</v>
      </c>
      <c r="N34" s="30">
        <f t="shared" si="18"/>
        <v>2596</v>
      </c>
      <c r="O34" s="30">
        <f t="shared" si="18"/>
        <v>546</v>
      </c>
    </row>
    <row r="35" spans="2:27" ht="15" customHeight="1" x14ac:dyDescent="0.2">
      <c r="B35" s="8" t="s">
        <v>50</v>
      </c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27" ht="12" customHeight="1" x14ac:dyDescent="0.2">
      <c r="B36" s="3"/>
      <c r="L36" s="2"/>
      <c r="M36" s="2"/>
      <c r="N36" s="2"/>
      <c r="O36" s="2"/>
    </row>
    <row r="37" spans="2:27" x14ac:dyDescent="0.2">
      <c r="B37" s="3"/>
      <c r="C37" s="86"/>
      <c r="D37" s="58"/>
      <c r="E37" s="58"/>
      <c r="F37" s="58"/>
      <c r="G37" s="58"/>
      <c r="H37" s="58"/>
      <c r="I37" s="58"/>
      <c r="J37" s="58"/>
      <c r="L37" s="58"/>
      <c r="M37" s="58"/>
      <c r="N37" s="58"/>
      <c r="Q37" s="58"/>
      <c r="R37" s="58"/>
      <c r="U37" s="58"/>
      <c r="V37" s="58"/>
      <c r="W37" s="58"/>
      <c r="Y37" s="58"/>
      <c r="Z37" s="58"/>
      <c r="AA37" s="58"/>
    </row>
    <row r="38" spans="2:27" s="57" customFormat="1" ht="18" customHeight="1" thickBot="1" x14ac:dyDescent="0.25">
      <c r="B38" s="55" t="s">
        <v>52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2:27" ht="12" customHeight="1" x14ac:dyDescent="0.2">
      <c r="B39" s="4" t="s">
        <v>47</v>
      </c>
      <c r="C39" s="4"/>
      <c r="D39" s="70"/>
      <c r="E39" s="70"/>
      <c r="F39" s="70">
        <v>2025</v>
      </c>
      <c r="G39" s="70"/>
      <c r="H39" s="70"/>
      <c r="I39" s="70">
        <v>2035</v>
      </c>
      <c r="J39" s="70"/>
      <c r="K39" s="70"/>
      <c r="L39" s="70">
        <v>2045</v>
      </c>
      <c r="M39" s="70"/>
      <c r="N39" s="70"/>
      <c r="O39" s="70">
        <v>2055</v>
      </c>
    </row>
    <row r="40" spans="2:27" ht="12" customHeight="1" x14ac:dyDescent="0.2">
      <c r="B40" s="40"/>
      <c r="C40" s="40"/>
      <c r="D40" s="71" t="s">
        <v>30</v>
      </c>
      <c r="E40" s="71" t="s">
        <v>36</v>
      </c>
      <c r="F40" s="71" t="s">
        <v>32</v>
      </c>
      <c r="G40" s="71" t="s">
        <v>30</v>
      </c>
      <c r="H40" s="71" t="s">
        <v>36</v>
      </c>
      <c r="I40" s="71" t="s">
        <v>32</v>
      </c>
      <c r="J40" s="71" t="s">
        <v>30</v>
      </c>
      <c r="K40" s="71" t="s">
        <v>36</v>
      </c>
      <c r="L40" s="71" t="s">
        <v>32</v>
      </c>
      <c r="M40" s="71" t="s">
        <v>30</v>
      </c>
      <c r="N40" s="71" t="s">
        <v>36</v>
      </c>
      <c r="O40" s="71" t="s">
        <v>32</v>
      </c>
    </row>
    <row r="41" spans="2:27" ht="12" customHeight="1" x14ac:dyDescent="0.2">
      <c r="B41" s="40"/>
      <c r="C41" s="40"/>
      <c r="D41" s="71" t="s">
        <v>33</v>
      </c>
      <c r="E41" s="71" t="s">
        <v>35</v>
      </c>
      <c r="F41" s="71" t="s">
        <v>37</v>
      </c>
      <c r="G41" s="71" t="s">
        <v>33</v>
      </c>
      <c r="H41" s="71" t="s">
        <v>35</v>
      </c>
      <c r="I41" s="71" t="s">
        <v>37</v>
      </c>
      <c r="J41" s="71" t="s">
        <v>33</v>
      </c>
      <c r="K41" s="71" t="s">
        <v>35</v>
      </c>
      <c r="L41" s="71" t="s">
        <v>37</v>
      </c>
      <c r="M41" s="71" t="s">
        <v>33</v>
      </c>
      <c r="N41" s="71" t="s">
        <v>35</v>
      </c>
      <c r="O41" s="71" t="s">
        <v>37</v>
      </c>
    </row>
    <row r="42" spans="2:27" ht="12" customHeight="1" thickBot="1" x14ac:dyDescent="0.25">
      <c r="B42" s="5"/>
      <c r="C42" s="5"/>
      <c r="D42" s="66" t="s">
        <v>34</v>
      </c>
      <c r="E42" s="66" t="s">
        <v>31</v>
      </c>
      <c r="F42" s="66" t="s">
        <v>38</v>
      </c>
      <c r="G42" s="66" t="s">
        <v>34</v>
      </c>
      <c r="H42" s="66" t="s">
        <v>31</v>
      </c>
      <c r="I42" s="66" t="s">
        <v>38</v>
      </c>
      <c r="J42" s="66" t="s">
        <v>34</v>
      </c>
      <c r="K42" s="66" t="s">
        <v>31</v>
      </c>
      <c r="L42" s="66" t="s">
        <v>38</v>
      </c>
      <c r="M42" s="66" t="s">
        <v>34</v>
      </c>
      <c r="N42" s="66" t="s">
        <v>31</v>
      </c>
      <c r="O42" s="66" t="s">
        <v>38</v>
      </c>
    </row>
    <row r="43" spans="2:27" ht="12" customHeight="1" x14ac:dyDescent="0.2">
      <c r="B43" s="7" t="s">
        <v>0</v>
      </c>
      <c r="C43" s="8"/>
      <c r="D43" s="9"/>
      <c r="E43" s="9"/>
      <c r="F43" s="9"/>
      <c r="G43" s="9"/>
      <c r="H43" s="9"/>
      <c r="I43" s="9"/>
      <c r="J43" s="42"/>
      <c r="K43" s="42"/>
      <c r="L43" s="42"/>
      <c r="M43" s="42"/>
      <c r="N43" s="42"/>
      <c r="O43" s="42"/>
    </row>
    <row r="44" spans="2:27" ht="12" customHeight="1" x14ac:dyDescent="0.2">
      <c r="B44" s="8"/>
      <c r="C44" s="8" t="s">
        <v>7</v>
      </c>
      <c r="D44" s="9">
        <v>14.361577201132945</v>
      </c>
      <c r="E44" s="9">
        <v>-209.25407375316291</v>
      </c>
      <c r="F44" s="9">
        <f>SUM(D44:E44)</f>
        <v>-194.89249655202997</v>
      </c>
      <c r="G44" s="9">
        <v>13.715110256396997</v>
      </c>
      <c r="H44" s="9">
        <v>260.15650783527389</v>
      </c>
      <c r="I44" s="9">
        <f>SUM(G44:H44)</f>
        <v>273.87161809167088</v>
      </c>
      <c r="J44" s="9">
        <v>-16.070608588932032</v>
      </c>
      <c r="K44" s="9">
        <v>241.276975497698</v>
      </c>
      <c r="L44" s="9">
        <f>SUM(J44:K44)</f>
        <v>225.20636690876597</v>
      </c>
      <c r="M44" s="9">
        <v>-46.609519603153046</v>
      </c>
      <c r="N44" s="9">
        <v>199.87569411990501</v>
      </c>
      <c r="O44" s="9">
        <f>SUM(M44:N44)</f>
        <v>153.26617451675196</v>
      </c>
    </row>
    <row r="45" spans="2:27" ht="12" customHeight="1" x14ac:dyDescent="0.2">
      <c r="B45" s="8"/>
      <c r="C45" s="8" t="s">
        <v>18</v>
      </c>
      <c r="D45" s="9">
        <v>275.89711634706703</v>
      </c>
      <c r="E45" s="9">
        <v>709.18854195823542</v>
      </c>
      <c r="F45" s="9">
        <f t="shared" ref="F45:F66" si="19">SUM(D45:E45)</f>
        <v>985.08565830530245</v>
      </c>
      <c r="G45" s="9">
        <v>245.67700420497692</v>
      </c>
      <c r="H45" s="9">
        <v>935.23595279364372</v>
      </c>
      <c r="I45" s="9">
        <f t="shared" ref="I45:I66" si="20">SUM(G45:H45)</f>
        <v>1180.9129569986208</v>
      </c>
      <c r="J45" s="9">
        <v>181.4767321996901</v>
      </c>
      <c r="K45" s="9">
        <v>639.67105893834241</v>
      </c>
      <c r="L45" s="9">
        <f t="shared" ref="L45:L66" si="21">SUM(J45:K45)</f>
        <v>821.14779113803252</v>
      </c>
      <c r="M45" s="9">
        <v>81.046449001849851</v>
      </c>
      <c r="N45" s="9">
        <v>691.35733367504963</v>
      </c>
      <c r="O45" s="9">
        <f t="shared" ref="O45:O66" si="22">SUM(M45:N45)</f>
        <v>772.40378267689948</v>
      </c>
    </row>
    <row r="46" spans="2:27" ht="12" customHeight="1" x14ac:dyDescent="0.2">
      <c r="B46" s="8"/>
      <c r="C46" s="8" t="s">
        <v>8</v>
      </c>
      <c r="D46" s="9">
        <v>93.803520736126984</v>
      </c>
      <c r="E46" s="9">
        <v>124.06246009405282</v>
      </c>
      <c r="F46" s="9">
        <f t="shared" si="19"/>
        <v>217.86598083017981</v>
      </c>
      <c r="G46" s="9">
        <v>3.3631877492280182</v>
      </c>
      <c r="H46" s="9">
        <v>510.52527965463514</v>
      </c>
      <c r="I46" s="9">
        <f t="shared" si="20"/>
        <v>513.88846740386316</v>
      </c>
      <c r="J46" s="9">
        <v>-52.871439952854985</v>
      </c>
      <c r="K46" s="9">
        <v>368.26288069447912</v>
      </c>
      <c r="L46" s="9">
        <f t="shared" si="21"/>
        <v>315.39144074162414</v>
      </c>
      <c r="M46" s="9">
        <v>-118.10083225211099</v>
      </c>
      <c r="N46" s="9">
        <v>306.449486382033</v>
      </c>
      <c r="O46" s="9">
        <f t="shared" si="22"/>
        <v>188.34865412992201</v>
      </c>
    </row>
    <row r="47" spans="2:27" ht="15" customHeight="1" x14ac:dyDescent="0.2">
      <c r="B47" s="8"/>
      <c r="C47" s="8" t="s">
        <v>14</v>
      </c>
      <c r="D47" s="9">
        <v>68.611446573291005</v>
      </c>
      <c r="E47" s="9">
        <v>-89.617259943360182</v>
      </c>
      <c r="F47" s="9">
        <f t="shared" si="19"/>
        <v>-21.005813370069177</v>
      </c>
      <c r="G47" s="9">
        <v>-61.283344686861938</v>
      </c>
      <c r="H47" s="9">
        <v>508.4663399900349</v>
      </c>
      <c r="I47" s="9">
        <f t="shared" si="20"/>
        <v>447.18299530317296</v>
      </c>
      <c r="J47" s="9">
        <v>-126.99724608268298</v>
      </c>
      <c r="K47" s="9">
        <v>433.26464516457901</v>
      </c>
      <c r="L47" s="9">
        <f t="shared" si="21"/>
        <v>306.26739908189603</v>
      </c>
      <c r="M47" s="9">
        <v>-203.64943533912106</v>
      </c>
      <c r="N47" s="9">
        <v>418.36004464895598</v>
      </c>
      <c r="O47" s="9">
        <f t="shared" si="22"/>
        <v>214.71060930983492</v>
      </c>
    </row>
    <row r="48" spans="2:27" ht="12" customHeight="1" x14ac:dyDescent="0.2">
      <c r="B48" s="8"/>
      <c r="C48" s="8" t="s">
        <v>15</v>
      </c>
      <c r="D48" s="9">
        <v>60.423810636955977</v>
      </c>
      <c r="E48" s="9">
        <v>-1282.015970150811</v>
      </c>
      <c r="F48" s="9">
        <f t="shared" si="19"/>
        <v>-1221.592159513855</v>
      </c>
      <c r="G48" s="9">
        <v>-165.59940110427704</v>
      </c>
      <c r="H48" s="9">
        <v>162.42715428112393</v>
      </c>
      <c r="I48" s="9">
        <f t="shared" si="20"/>
        <v>-3.1722468231531025</v>
      </c>
      <c r="J48" s="9">
        <v>-300.94647353164612</v>
      </c>
      <c r="K48" s="9">
        <v>246.68026539845908</v>
      </c>
      <c r="L48" s="9">
        <f t="shared" si="21"/>
        <v>-54.266208133187035</v>
      </c>
      <c r="M48" s="9">
        <v>-398.54904551919094</v>
      </c>
      <c r="N48" s="9">
        <v>332.54789863349197</v>
      </c>
      <c r="O48" s="9">
        <f t="shared" si="22"/>
        <v>-66.001146885698972</v>
      </c>
    </row>
    <row r="49" spans="2:15" ht="12" customHeight="1" x14ac:dyDescent="0.2">
      <c r="B49" s="8"/>
      <c r="C49" s="8" t="s">
        <v>10</v>
      </c>
      <c r="D49" s="9">
        <v>645.96242183519962</v>
      </c>
      <c r="E49" s="9">
        <v>5511.9795461067788</v>
      </c>
      <c r="F49" s="9">
        <f t="shared" si="19"/>
        <v>6157.9419679419789</v>
      </c>
      <c r="G49" s="9">
        <v>229.18014479015983</v>
      </c>
      <c r="H49" s="9">
        <v>2880.1324723265798</v>
      </c>
      <c r="I49" s="9">
        <f t="shared" si="20"/>
        <v>3109.3126171167396</v>
      </c>
      <c r="J49" s="9">
        <v>66.058080671689822</v>
      </c>
      <c r="K49" s="9">
        <v>1523.1637503944312</v>
      </c>
      <c r="L49" s="9">
        <f t="shared" si="21"/>
        <v>1589.221831066121</v>
      </c>
      <c r="M49" s="9">
        <v>-211.63241620669942</v>
      </c>
      <c r="N49" s="9">
        <v>1845.3283871174608</v>
      </c>
      <c r="O49" s="9">
        <f t="shared" si="22"/>
        <v>1633.6959709107614</v>
      </c>
    </row>
    <row r="50" spans="2:15" ht="15" customHeight="1" x14ac:dyDescent="0.2">
      <c r="B50" s="8"/>
      <c r="C50" s="8" t="s">
        <v>19</v>
      </c>
      <c r="D50" s="9">
        <v>-40.060339335639924</v>
      </c>
      <c r="E50" s="9">
        <v>838.43198189505722</v>
      </c>
      <c r="F50" s="9">
        <f t="shared" si="19"/>
        <v>798.3716425594173</v>
      </c>
      <c r="G50" s="9">
        <v>-264.86123480197989</v>
      </c>
      <c r="H50" s="9">
        <v>847.07775708720624</v>
      </c>
      <c r="I50" s="9">
        <f t="shared" si="20"/>
        <v>582.21652228522635</v>
      </c>
      <c r="J50" s="9">
        <v>-408.667988154</v>
      </c>
      <c r="K50" s="9">
        <v>706.81256332186808</v>
      </c>
      <c r="L50" s="9">
        <f t="shared" si="21"/>
        <v>298.14457516786808</v>
      </c>
      <c r="M50" s="9">
        <v>-513.86582933231</v>
      </c>
      <c r="N50" s="9">
        <v>755.70002953318499</v>
      </c>
      <c r="O50" s="9">
        <f t="shared" si="22"/>
        <v>241.83420020087499</v>
      </c>
    </row>
    <row r="51" spans="2:15" ht="12" customHeight="1" x14ac:dyDescent="0.2">
      <c r="B51" s="8"/>
      <c r="C51" s="8" t="s">
        <v>20</v>
      </c>
      <c r="D51" s="9">
        <v>-9.1164658718799956</v>
      </c>
      <c r="E51" s="9">
        <v>101.78644116209301</v>
      </c>
      <c r="F51" s="9">
        <f t="shared" si="19"/>
        <v>92.669975290213017</v>
      </c>
      <c r="G51" s="9">
        <v>-35.193388371243003</v>
      </c>
      <c r="H51" s="9">
        <v>98.799221210396979</v>
      </c>
      <c r="I51" s="9">
        <f t="shared" si="20"/>
        <v>63.605832839153976</v>
      </c>
      <c r="J51" s="9">
        <v>-49.707744050654981</v>
      </c>
      <c r="K51" s="9">
        <v>52.71076203613606</v>
      </c>
      <c r="L51" s="9">
        <f t="shared" si="21"/>
        <v>3.0030179854810797</v>
      </c>
      <c r="M51" s="9">
        <v>-56.120861251522001</v>
      </c>
      <c r="N51" s="9">
        <v>77.686280288584953</v>
      </c>
      <c r="O51" s="9">
        <f t="shared" si="22"/>
        <v>21.565419037062952</v>
      </c>
    </row>
    <row r="52" spans="2:15" ht="12" customHeight="1" x14ac:dyDescent="0.2">
      <c r="B52" s="8"/>
      <c r="C52" s="8" t="s">
        <v>21</v>
      </c>
      <c r="D52" s="9">
        <v>-3.5199835424990056</v>
      </c>
      <c r="E52" s="9">
        <v>30.555773649862942</v>
      </c>
      <c r="F52" s="9">
        <f t="shared" si="19"/>
        <v>27.035790107363937</v>
      </c>
      <c r="G52" s="9">
        <v>-94.080218486532999</v>
      </c>
      <c r="H52" s="9">
        <v>115.0601358568851</v>
      </c>
      <c r="I52" s="9">
        <f t="shared" si="20"/>
        <v>20.979917370352098</v>
      </c>
      <c r="J52" s="9">
        <v>-118.13916317406</v>
      </c>
      <c r="K52" s="9">
        <v>75.091665750546156</v>
      </c>
      <c r="L52" s="9">
        <f t="shared" si="21"/>
        <v>-43.047497423513846</v>
      </c>
      <c r="M52" s="9">
        <v>-143.40343889492198</v>
      </c>
      <c r="N52" s="9">
        <v>105.11732995016399</v>
      </c>
      <c r="O52" s="9">
        <f t="shared" si="22"/>
        <v>-38.286108944757984</v>
      </c>
    </row>
    <row r="53" spans="2:15" ht="15" customHeight="1" x14ac:dyDescent="0.2">
      <c r="B53" s="10"/>
      <c r="C53" s="10" t="s">
        <v>22</v>
      </c>
      <c r="D53" s="11">
        <v>-40.57092831623504</v>
      </c>
      <c r="E53" s="11">
        <v>411.43591915731383</v>
      </c>
      <c r="F53" s="11">
        <f t="shared" si="19"/>
        <v>370.86499084107879</v>
      </c>
      <c r="G53" s="11">
        <v>-45.368486005839998</v>
      </c>
      <c r="H53" s="11">
        <v>406.91309130465902</v>
      </c>
      <c r="I53" s="11">
        <f t="shared" si="20"/>
        <v>361.54460529881902</v>
      </c>
      <c r="J53" s="11">
        <v>-86.305602819788078</v>
      </c>
      <c r="K53" s="11">
        <v>259.25305699261082</v>
      </c>
      <c r="L53" s="11">
        <f t="shared" si="21"/>
        <v>172.94745417282275</v>
      </c>
      <c r="M53" s="11">
        <v>-110.29053457159097</v>
      </c>
      <c r="N53" s="11">
        <v>259.44073334590212</v>
      </c>
      <c r="O53" s="11">
        <f t="shared" si="22"/>
        <v>149.15019877431115</v>
      </c>
    </row>
    <row r="54" spans="2:15" ht="12" customHeight="1" x14ac:dyDescent="0.2">
      <c r="B54" s="7" t="s">
        <v>6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2" customHeight="1" x14ac:dyDescent="0.2">
      <c r="B55" s="8"/>
      <c r="C55" s="8" t="s">
        <v>7</v>
      </c>
      <c r="D55" s="9">
        <f t="shared" ref="D55:N55" si="23">D44</f>
        <v>14.361577201132945</v>
      </c>
      <c r="E55" s="9">
        <f t="shared" si="23"/>
        <v>-209.25407375316291</v>
      </c>
      <c r="F55" s="9">
        <f t="shared" si="19"/>
        <v>-194.89249655202997</v>
      </c>
      <c r="G55" s="9">
        <f t="shared" si="23"/>
        <v>13.715110256396997</v>
      </c>
      <c r="H55" s="9">
        <f t="shared" si="23"/>
        <v>260.15650783527389</v>
      </c>
      <c r="I55" s="9">
        <f t="shared" si="20"/>
        <v>273.87161809167088</v>
      </c>
      <c r="J55" s="9">
        <f t="shared" si="23"/>
        <v>-16.070608588932032</v>
      </c>
      <c r="K55" s="9">
        <f t="shared" si="23"/>
        <v>241.276975497698</v>
      </c>
      <c r="L55" s="9">
        <f t="shared" si="21"/>
        <v>225.20636690876597</v>
      </c>
      <c r="M55" s="9">
        <f t="shared" si="23"/>
        <v>-46.609519603153046</v>
      </c>
      <c r="N55" s="9">
        <f t="shared" si="23"/>
        <v>199.87569411990501</v>
      </c>
      <c r="O55" s="9">
        <f t="shared" si="22"/>
        <v>153.26617451675196</v>
      </c>
    </row>
    <row r="56" spans="2:15" ht="12" customHeight="1" x14ac:dyDescent="0.2">
      <c r="B56" s="8"/>
      <c r="C56" s="8" t="s">
        <v>8</v>
      </c>
      <c r="D56" s="9">
        <f t="shared" ref="D56:N56" si="24">SUM(D45:D46)</f>
        <v>369.70063708319401</v>
      </c>
      <c r="E56" s="9">
        <f t="shared" si="24"/>
        <v>833.25100205228819</v>
      </c>
      <c r="F56" s="9">
        <f t="shared" si="19"/>
        <v>1202.9516391354823</v>
      </c>
      <c r="G56" s="9">
        <f t="shared" si="24"/>
        <v>249.04019195420494</v>
      </c>
      <c r="H56" s="9">
        <f t="shared" si="24"/>
        <v>1445.7612324482789</v>
      </c>
      <c r="I56" s="9">
        <f t="shared" si="20"/>
        <v>1694.8014244024839</v>
      </c>
      <c r="J56" s="9">
        <f t="shared" si="24"/>
        <v>128.60529224683512</v>
      </c>
      <c r="K56" s="9">
        <f t="shared" si="24"/>
        <v>1007.9339396328215</v>
      </c>
      <c r="L56" s="9">
        <f t="shared" si="21"/>
        <v>1136.5392318796567</v>
      </c>
      <c r="M56" s="9">
        <f t="shared" si="24"/>
        <v>-37.054383250261139</v>
      </c>
      <c r="N56" s="9">
        <f t="shared" si="24"/>
        <v>997.80682005708263</v>
      </c>
      <c r="O56" s="9">
        <f t="shared" si="22"/>
        <v>960.75243680682149</v>
      </c>
    </row>
    <row r="57" spans="2:15" ht="12" customHeight="1" x14ac:dyDescent="0.2">
      <c r="B57" s="8"/>
      <c r="C57" s="8" t="s">
        <v>9</v>
      </c>
      <c r="D57" s="9">
        <f t="shared" ref="D57:N57" si="25">SUM(D47:D48)</f>
        <v>129.03525721024698</v>
      </c>
      <c r="E57" s="9">
        <f t="shared" si="25"/>
        <v>-1371.6332300941713</v>
      </c>
      <c r="F57" s="9">
        <f t="shared" si="19"/>
        <v>-1242.5979728839243</v>
      </c>
      <c r="G57" s="9">
        <f t="shared" si="25"/>
        <v>-226.88274579113897</v>
      </c>
      <c r="H57" s="9">
        <f t="shared" si="25"/>
        <v>670.89349427115883</v>
      </c>
      <c r="I57" s="9">
        <f t="shared" si="20"/>
        <v>444.01074848001986</v>
      </c>
      <c r="J57" s="9">
        <f t="shared" si="25"/>
        <v>-427.9437196143291</v>
      </c>
      <c r="K57" s="9">
        <f t="shared" si="25"/>
        <v>679.94491056303809</v>
      </c>
      <c r="L57" s="9">
        <f t="shared" si="21"/>
        <v>252.001190948709</v>
      </c>
      <c r="M57" s="9">
        <f t="shared" si="25"/>
        <v>-602.198480858312</v>
      </c>
      <c r="N57" s="9">
        <f t="shared" si="25"/>
        <v>750.90794328244795</v>
      </c>
      <c r="O57" s="9">
        <f t="shared" si="22"/>
        <v>148.70946242413595</v>
      </c>
    </row>
    <row r="58" spans="2:15" ht="15" customHeight="1" x14ac:dyDescent="0.2">
      <c r="B58" s="8"/>
      <c r="C58" s="8" t="s">
        <v>10</v>
      </c>
      <c r="D58" s="9">
        <f t="shared" ref="D58:N58" si="26">SUM(D49)</f>
        <v>645.96242183519962</v>
      </c>
      <c r="E58" s="9">
        <f t="shared" si="26"/>
        <v>5511.9795461067788</v>
      </c>
      <c r="F58" s="9">
        <f t="shared" si="19"/>
        <v>6157.9419679419789</v>
      </c>
      <c r="G58" s="9">
        <f t="shared" si="26"/>
        <v>229.18014479015983</v>
      </c>
      <c r="H58" s="9">
        <f t="shared" si="26"/>
        <v>2880.1324723265798</v>
      </c>
      <c r="I58" s="9">
        <f t="shared" si="20"/>
        <v>3109.3126171167396</v>
      </c>
      <c r="J58" s="9">
        <f t="shared" si="26"/>
        <v>66.058080671689822</v>
      </c>
      <c r="K58" s="9">
        <f t="shared" si="26"/>
        <v>1523.1637503944312</v>
      </c>
      <c r="L58" s="9">
        <f t="shared" si="21"/>
        <v>1589.221831066121</v>
      </c>
      <c r="M58" s="9">
        <f t="shared" si="26"/>
        <v>-211.63241620669942</v>
      </c>
      <c r="N58" s="9">
        <f t="shared" si="26"/>
        <v>1845.3283871174608</v>
      </c>
      <c r="O58" s="9">
        <f t="shared" si="22"/>
        <v>1633.6959709107614</v>
      </c>
    </row>
    <row r="59" spans="2:15" ht="12" customHeight="1" x14ac:dyDescent="0.2">
      <c r="B59" s="10"/>
      <c r="C59" s="10" t="s">
        <v>11</v>
      </c>
      <c r="D59" s="11">
        <f t="shared" ref="D59:N59" si="27">SUM(D50:D53)</f>
        <v>-93.267717066253965</v>
      </c>
      <c r="E59" s="11">
        <f t="shared" si="27"/>
        <v>1382.2101158643268</v>
      </c>
      <c r="F59" s="11">
        <f t="shared" si="19"/>
        <v>1288.9423987980729</v>
      </c>
      <c r="G59" s="11">
        <f t="shared" si="27"/>
        <v>-439.50332766559592</v>
      </c>
      <c r="H59" s="11">
        <f t="shared" si="27"/>
        <v>1467.8502054591474</v>
      </c>
      <c r="I59" s="11">
        <f t="shared" si="20"/>
        <v>1028.3468777935516</v>
      </c>
      <c r="J59" s="11">
        <f t="shared" si="27"/>
        <v>-662.82049819850306</v>
      </c>
      <c r="K59" s="11">
        <f t="shared" si="27"/>
        <v>1093.8680481011611</v>
      </c>
      <c r="L59" s="11">
        <f t="shared" si="21"/>
        <v>431.04754990265803</v>
      </c>
      <c r="M59" s="11">
        <f t="shared" si="27"/>
        <v>-823.68066405034506</v>
      </c>
      <c r="N59" s="11">
        <f t="shared" si="27"/>
        <v>1197.944373117836</v>
      </c>
      <c r="O59" s="11">
        <f t="shared" si="22"/>
        <v>374.26370906749094</v>
      </c>
    </row>
    <row r="60" spans="2:15" ht="12" customHeight="1" x14ac:dyDescent="0.2">
      <c r="B60" s="7" t="s">
        <v>12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2" customHeight="1" x14ac:dyDescent="0.2">
      <c r="B61" s="8"/>
      <c r="C61" s="8" t="s">
        <v>13</v>
      </c>
      <c r="D61" s="9">
        <f t="shared" ref="D61:N61" si="28">SUM(D44:D46)</f>
        <v>384.06221428432696</v>
      </c>
      <c r="E61" s="9">
        <f t="shared" si="28"/>
        <v>623.99692829912533</v>
      </c>
      <c r="F61" s="9">
        <f t="shared" si="19"/>
        <v>1008.0591425834523</v>
      </c>
      <c r="G61" s="9">
        <f t="shared" si="28"/>
        <v>262.75530221060194</v>
      </c>
      <c r="H61" s="9">
        <f t="shared" si="28"/>
        <v>1705.9177402835528</v>
      </c>
      <c r="I61" s="9">
        <f t="shared" si="20"/>
        <v>1968.6730424941547</v>
      </c>
      <c r="J61" s="9">
        <f t="shared" si="28"/>
        <v>112.53468365790309</v>
      </c>
      <c r="K61" s="9">
        <f t="shared" si="28"/>
        <v>1249.2109151305194</v>
      </c>
      <c r="L61" s="9">
        <f t="shared" si="21"/>
        <v>1361.7455987884225</v>
      </c>
      <c r="M61" s="9">
        <f t="shared" si="28"/>
        <v>-83.663902853414186</v>
      </c>
      <c r="N61" s="9">
        <f t="shared" si="28"/>
        <v>1197.6825141769878</v>
      </c>
      <c r="O61" s="9">
        <f t="shared" si="22"/>
        <v>1114.0186113235736</v>
      </c>
    </row>
    <row r="62" spans="2:15" ht="12" customHeight="1" x14ac:dyDescent="0.2">
      <c r="B62" s="8"/>
      <c r="C62" s="8" t="s">
        <v>14</v>
      </c>
      <c r="D62" s="9">
        <f t="shared" ref="D62:N62" si="29">SUM(D47)</f>
        <v>68.611446573291005</v>
      </c>
      <c r="E62" s="9">
        <f t="shared" si="29"/>
        <v>-89.617259943360182</v>
      </c>
      <c r="F62" s="9">
        <f t="shared" si="19"/>
        <v>-21.005813370069177</v>
      </c>
      <c r="G62" s="9">
        <f t="shared" si="29"/>
        <v>-61.283344686861938</v>
      </c>
      <c r="H62" s="9">
        <f t="shared" si="29"/>
        <v>508.4663399900349</v>
      </c>
      <c r="I62" s="9">
        <f t="shared" si="20"/>
        <v>447.18299530317296</v>
      </c>
      <c r="J62" s="9">
        <f t="shared" si="29"/>
        <v>-126.99724608268298</v>
      </c>
      <c r="K62" s="9">
        <f t="shared" si="29"/>
        <v>433.26464516457901</v>
      </c>
      <c r="L62" s="9">
        <f t="shared" si="21"/>
        <v>306.26739908189603</v>
      </c>
      <c r="M62" s="9">
        <f t="shared" si="29"/>
        <v>-203.64943533912106</v>
      </c>
      <c r="N62" s="9">
        <f t="shared" si="29"/>
        <v>418.36004464895598</v>
      </c>
      <c r="O62" s="9">
        <f t="shared" si="22"/>
        <v>214.71060930983492</v>
      </c>
    </row>
    <row r="63" spans="2:15" ht="12" customHeight="1" x14ac:dyDescent="0.2">
      <c r="B63" s="8"/>
      <c r="C63" s="8" t="s">
        <v>15</v>
      </c>
      <c r="D63" s="9">
        <f t="shared" ref="D63:N63" si="30">SUM(D48)</f>
        <v>60.423810636955977</v>
      </c>
      <c r="E63" s="9">
        <f t="shared" si="30"/>
        <v>-1282.015970150811</v>
      </c>
      <c r="F63" s="9">
        <f t="shared" si="19"/>
        <v>-1221.592159513855</v>
      </c>
      <c r="G63" s="9">
        <f t="shared" si="30"/>
        <v>-165.59940110427704</v>
      </c>
      <c r="H63" s="9">
        <f t="shared" si="30"/>
        <v>162.42715428112393</v>
      </c>
      <c r="I63" s="9">
        <f t="shared" si="20"/>
        <v>-3.1722468231531025</v>
      </c>
      <c r="J63" s="9">
        <f t="shared" si="30"/>
        <v>-300.94647353164612</v>
      </c>
      <c r="K63" s="9">
        <f t="shared" si="30"/>
        <v>246.68026539845908</v>
      </c>
      <c r="L63" s="9">
        <f t="shared" si="21"/>
        <v>-54.266208133187035</v>
      </c>
      <c r="M63" s="9">
        <f t="shared" si="30"/>
        <v>-398.54904551919094</v>
      </c>
      <c r="N63" s="9">
        <f t="shared" si="30"/>
        <v>332.54789863349197</v>
      </c>
      <c r="O63" s="9">
        <f t="shared" si="22"/>
        <v>-66.001146885698972</v>
      </c>
    </row>
    <row r="64" spans="2:15" ht="15" customHeight="1" x14ac:dyDescent="0.2">
      <c r="B64" s="8"/>
      <c r="C64" s="8" t="s">
        <v>10</v>
      </c>
      <c r="D64" s="9">
        <f t="shared" ref="D64:N64" si="31">SUM(D49)</f>
        <v>645.96242183519962</v>
      </c>
      <c r="E64" s="9">
        <f t="shared" si="31"/>
        <v>5511.9795461067788</v>
      </c>
      <c r="F64" s="9">
        <f t="shared" si="19"/>
        <v>6157.9419679419789</v>
      </c>
      <c r="G64" s="9">
        <f t="shared" si="31"/>
        <v>229.18014479015983</v>
      </c>
      <c r="H64" s="9">
        <f t="shared" si="31"/>
        <v>2880.1324723265798</v>
      </c>
      <c r="I64" s="9">
        <f t="shared" si="20"/>
        <v>3109.3126171167396</v>
      </c>
      <c r="J64" s="9">
        <f t="shared" si="31"/>
        <v>66.058080671689822</v>
      </c>
      <c r="K64" s="9">
        <f t="shared" si="31"/>
        <v>1523.1637503944312</v>
      </c>
      <c r="L64" s="9">
        <f t="shared" si="21"/>
        <v>1589.221831066121</v>
      </c>
      <c r="M64" s="9">
        <f t="shared" si="31"/>
        <v>-211.63241620669942</v>
      </c>
      <c r="N64" s="9">
        <f t="shared" si="31"/>
        <v>1845.3283871174608</v>
      </c>
      <c r="O64" s="9">
        <f t="shared" si="22"/>
        <v>1633.6959709107614</v>
      </c>
    </row>
    <row r="65" spans="1:27" ht="12" customHeight="1" x14ac:dyDescent="0.2">
      <c r="B65" s="8"/>
      <c r="C65" s="8" t="s">
        <v>16</v>
      </c>
      <c r="D65" s="9">
        <f t="shared" ref="D65:N65" si="32">SUM(D50:D52)</f>
        <v>-52.696788750018925</v>
      </c>
      <c r="E65" s="9">
        <f t="shared" si="32"/>
        <v>970.77419670701306</v>
      </c>
      <c r="F65" s="9">
        <f t="shared" si="19"/>
        <v>918.07740795699419</v>
      </c>
      <c r="G65" s="9">
        <f t="shared" si="32"/>
        <v>-394.13484165975592</v>
      </c>
      <c r="H65" s="9">
        <f t="shared" si="32"/>
        <v>1060.9371141544884</v>
      </c>
      <c r="I65" s="9">
        <f t="shared" si="20"/>
        <v>666.80227249473251</v>
      </c>
      <c r="J65" s="9">
        <f t="shared" si="32"/>
        <v>-576.51489537871498</v>
      </c>
      <c r="K65" s="9">
        <f t="shared" si="32"/>
        <v>834.61499110855038</v>
      </c>
      <c r="L65" s="9">
        <f t="shared" si="21"/>
        <v>258.1000957298354</v>
      </c>
      <c r="M65" s="9">
        <f t="shared" si="32"/>
        <v>-713.39012947875403</v>
      </c>
      <c r="N65" s="9">
        <f t="shared" si="32"/>
        <v>938.50363977193388</v>
      </c>
      <c r="O65" s="9">
        <f t="shared" si="22"/>
        <v>225.11351029317984</v>
      </c>
    </row>
    <row r="66" spans="1:27" ht="12" customHeight="1" x14ac:dyDescent="0.2">
      <c r="B66" s="10"/>
      <c r="C66" s="10" t="s">
        <v>17</v>
      </c>
      <c r="D66" s="11">
        <f t="shared" ref="D66:N66" si="33">SUM(D53)</f>
        <v>-40.57092831623504</v>
      </c>
      <c r="E66" s="11">
        <f t="shared" si="33"/>
        <v>411.43591915731383</v>
      </c>
      <c r="F66" s="11">
        <f t="shared" si="19"/>
        <v>370.86499084107879</v>
      </c>
      <c r="G66" s="11">
        <f t="shared" si="33"/>
        <v>-45.368486005839998</v>
      </c>
      <c r="H66" s="11">
        <f t="shared" si="33"/>
        <v>406.91309130465902</v>
      </c>
      <c r="I66" s="11">
        <f t="shared" si="20"/>
        <v>361.54460529881902</v>
      </c>
      <c r="J66" s="11">
        <f t="shared" si="33"/>
        <v>-86.305602819788078</v>
      </c>
      <c r="K66" s="11">
        <f t="shared" si="33"/>
        <v>259.25305699261082</v>
      </c>
      <c r="L66" s="11">
        <f t="shared" si="21"/>
        <v>172.94745417282275</v>
      </c>
      <c r="M66" s="11">
        <f t="shared" si="33"/>
        <v>-110.29053457159097</v>
      </c>
      <c r="N66" s="11">
        <f t="shared" si="33"/>
        <v>259.44073334590212</v>
      </c>
      <c r="O66" s="11">
        <f t="shared" si="22"/>
        <v>149.15019877431115</v>
      </c>
    </row>
    <row r="67" spans="1:27" ht="15" customHeight="1" thickBot="1" x14ac:dyDescent="0.25">
      <c r="B67" s="12" t="s">
        <v>1</v>
      </c>
      <c r="C67" s="13"/>
      <c r="D67" s="77">
        <f>SUM(D61:D66)</f>
        <v>1065.7921762635197</v>
      </c>
      <c r="E67" s="77">
        <f t="shared" ref="E67:O67" si="34">SUM(E61:E66)</f>
        <v>6146.5533601760599</v>
      </c>
      <c r="F67" s="77">
        <f t="shared" si="34"/>
        <v>7212.3455364395795</v>
      </c>
      <c r="G67" s="77">
        <f t="shared" si="34"/>
        <v>-174.45062645597312</v>
      </c>
      <c r="H67" s="77">
        <f t="shared" si="34"/>
        <v>6724.7939123404394</v>
      </c>
      <c r="I67" s="77">
        <f t="shared" si="34"/>
        <v>6550.3432858844653</v>
      </c>
      <c r="J67" s="77">
        <f t="shared" si="34"/>
        <v>-912.17145348323925</v>
      </c>
      <c r="K67" s="77">
        <f t="shared" si="34"/>
        <v>4546.1876241891505</v>
      </c>
      <c r="L67" s="77">
        <f t="shared" si="34"/>
        <v>3634.016170705911</v>
      </c>
      <c r="M67" s="77">
        <f t="shared" si="34"/>
        <v>-1721.1754639687706</v>
      </c>
      <c r="N67" s="77">
        <f t="shared" si="34"/>
        <v>4991.8632176947322</v>
      </c>
      <c r="O67" s="77">
        <f t="shared" si="34"/>
        <v>3270.687753725962</v>
      </c>
    </row>
    <row r="68" spans="1:27" ht="15" customHeight="1" x14ac:dyDescent="0.2">
      <c r="A68" s="80"/>
      <c r="B68" s="8" t="s">
        <v>50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27" ht="12" customHeight="1" x14ac:dyDescent="0.2">
      <c r="B69" s="3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</row>
    <row r="70" spans="1:27" x14ac:dyDescent="0.2">
      <c r="B70" s="3"/>
      <c r="C70" s="86"/>
      <c r="D70" s="58"/>
      <c r="E70" s="58"/>
      <c r="F70" s="58"/>
      <c r="G70" s="58"/>
      <c r="H70" s="58"/>
      <c r="I70" s="58"/>
      <c r="J70" s="58"/>
      <c r="L70" s="58"/>
      <c r="M70" s="58"/>
      <c r="N70" s="58"/>
      <c r="Q70" s="58"/>
      <c r="R70" s="58"/>
      <c r="U70" s="58"/>
      <c r="V70" s="58"/>
      <c r="W70" s="58"/>
      <c r="Y70" s="58"/>
      <c r="Z70" s="58"/>
      <c r="AA70" s="58"/>
    </row>
    <row r="71" spans="1:27" s="57" customFormat="1" ht="18" customHeight="1" thickBot="1" x14ac:dyDescent="0.25">
      <c r="B71" s="55" t="s">
        <v>53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27" s="15" customFormat="1" ht="12" customHeight="1" x14ac:dyDescent="0.2">
      <c r="B72" s="26" t="s">
        <v>48</v>
      </c>
      <c r="C72" s="26"/>
      <c r="D72" s="72"/>
      <c r="E72" s="72"/>
      <c r="F72" s="72">
        <v>2025</v>
      </c>
      <c r="G72" s="72"/>
      <c r="H72" s="72"/>
      <c r="I72" s="72">
        <v>2035</v>
      </c>
      <c r="J72" s="72"/>
      <c r="K72" s="72"/>
      <c r="L72" s="72">
        <v>2045</v>
      </c>
      <c r="M72" s="72"/>
      <c r="N72" s="72"/>
      <c r="O72" s="72">
        <v>2055</v>
      </c>
    </row>
    <row r="73" spans="1:27" s="15" customFormat="1" ht="12" customHeight="1" x14ac:dyDescent="0.2">
      <c r="B73" s="41"/>
      <c r="C73" s="41"/>
      <c r="D73" s="73" t="s">
        <v>30</v>
      </c>
      <c r="E73" s="73" t="s">
        <v>36</v>
      </c>
      <c r="F73" s="73" t="s">
        <v>32</v>
      </c>
      <c r="G73" s="73" t="s">
        <v>30</v>
      </c>
      <c r="H73" s="73" t="s">
        <v>36</v>
      </c>
      <c r="I73" s="73" t="s">
        <v>32</v>
      </c>
      <c r="J73" s="73" t="s">
        <v>30</v>
      </c>
      <c r="K73" s="73" t="s">
        <v>36</v>
      </c>
      <c r="L73" s="73" t="s">
        <v>32</v>
      </c>
      <c r="M73" s="73" t="s">
        <v>30</v>
      </c>
      <c r="N73" s="73" t="s">
        <v>36</v>
      </c>
      <c r="O73" s="73" t="s">
        <v>32</v>
      </c>
    </row>
    <row r="74" spans="1:27" s="15" customFormat="1" ht="12" customHeight="1" x14ac:dyDescent="0.2">
      <c r="B74" s="41"/>
      <c r="C74" s="41"/>
      <c r="D74" s="73" t="s">
        <v>33</v>
      </c>
      <c r="E74" s="73" t="s">
        <v>35</v>
      </c>
      <c r="F74" s="73" t="s">
        <v>37</v>
      </c>
      <c r="G74" s="73" t="s">
        <v>33</v>
      </c>
      <c r="H74" s="73" t="s">
        <v>35</v>
      </c>
      <c r="I74" s="73" t="s">
        <v>37</v>
      </c>
      <c r="J74" s="73" t="s">
        <v>33</v>
      </c>
      <c r="K74" s="73" t="s">
        <v>35</v>
      </c>
      <c r="L74" s="73" t="s">
        <v>37</v>
      </c>
      <c r="M74" s="73" t="s">
        <v>33</v>
      </c>
      <c r="N74" s="73" t="s">
        <v>35</v>
      </c>
      <c r="O74" s="73" t="s">
        <v>37</v>
      </c>
    </row>
    <row r="75" spans="1:27" s="15" customFormat="1" ht="12" customHeight="1" thickBot="1" x14ac:dyDescent="0.25">
      <c r="B75" s="27"/>
      <c r="C75" s="27"/>
      <c r="D75" s="67" t="s">
        <v>34</v>
      </c>
      <c r="E75" s="67" t="s">
        <v>31</v>
      </c>
      <c r="F75" s="67" t="s">
        <v>38</v>
      </c>
      <c r="G75" s="67" t="s">
        <v>34</v>
      </c>
      <c r="H75" s="67" t="s">
        <v>31</v>
      </c>
      <c r="I75" s="67" t="s">
        <v>38</v>
      </c>
      <c r="J75" s="67" t="s">
        <v>34</v>
      </c>
      <c r="K75" s="67" t="s">
        <v>31</v>
      </c>
      <c r="L75" s="67" t="s">
        <v>38</v>
      </c>
      <c r="M75" s="67" t="s">
        <v>34</v>
      </c>
      <c r="N75" s="67" t="s">
        <v>31</v>
      </c>
      <c r="O75" s="67" t="s">
        <v>38</v>
      </c>
    </row>
    <row r="76" spans="1:27" s="15" customFormat="1" ht="12" customHeight="1" x14ac:dyDescent="0.2">
      <c r="B76" s="29" t="s">
        <v>0</v>
      </c>
      <c r="C76" s="17"/>
      <c r="D76" s="18"/>
      <c r="E76" s="18"/>
      <c r="F76" s="18"/>
      <c r="G76" s="18"/>
      <c r="H76" s="18"/>
      <c r="I76" s="18"/>
      <c r="J76" s="50"/>
      <c r="K76" s="50"/>
      <c r="L76" s="50"/>
      <c r="M76" s="50"/>
      <c r="N76" s="50"/>
      <c r="O76" s="50"/>
    </row>
    <row r="77" spans="1:27" ht="12" customHeight="1" x14ac:dyDescent="0.2">
      <c r="B77" s="8"/>
      <c r="C77" s="8" t="s">
        <v>7</v>
      </c>
      <c r="D77" s="9">
        <v>-87.910426932371024</v>
      </c>
      <c r="E77" s="9">
        <v>-182.93983387049406</v>
      </c>
      <c r="F77" s="9">
        <f>SUM(D77:E77)</f>
        <v>-270.85026080286508</v>
      </c>
      <c r="G77" s="9">
        <v>-342.76102907610499</v>
      </c>
      <c r="H77" s="9">
        <v>374.93575992471</v>
      </c>
      <c r="I77" s="9">
        <f>SUM(G77:H77)</f>
        <v>32.174730848605009</v>
      </c>
      <c r="J77" s="9">
        <v>-419.33162278221005</v>
      </c>
      <c r="K77" s="9">
        <v>435.20598833537008</v>
      </c>
      <c r="L77" s="9">
        <f>SUM(J77:K77)</f>
        <v>15.874365553160033</v>
      </c>
      <c r="M77" s="9">
        <v>-466.25893051333702</v>
      </c>
      <c r="N77" s="9">
        <v>413.49182100509097</v>
      </c>
      <c r="O77" s="9">
        <f>SUM(M77:N77)</f>
        <v>-52.767109508246051</v>
      </c>
    </row>
    <row r="78" spans="1:27" ht="12" customHeight="1" x14ac:dyDescent="0.2">
      <c r="B78" s="8"/>
      <c r="C78" s="8" t="s">
        <v>18</v>
      </c>
      <c r="D78" s="9">
        <v>43.443633944867997</v>
      </c>
      <c r="E78" s="9">
        <v>-94.162364715545209</v>
      </c>
      <c r="F78" s="9">
        <f t="shared" ref="F78:F99" si="35">SUM(D78:E78)</f>
        <v>-50.718730770677212</v>
      </c>
      <c r="G78" s="9">
        <v>-216.86029701179996</v>
      </c>
      <c r="H78" s="9">
        <v>-107.63380739904869</v>
      </c>
      <c r="I78" s="9">
        <f t="shared" ref="I78:I99" si="36">SUM(G78:H78)</f>
        <v>-324.49410441084865</v>
      </c>
      <c r="J78" s="9">
        <v>-341.74409751722612</v>
      </c>
      <c r="K78" s="9">
        <v>62.213214598309946</v>
      </c>
      <c r="L78" s="9">
        <f t="shared" ref="L78:L99" si="37">SUM(J78:K78)</f>
        <v>-279.53088291891618</v>
      </c>
      <c r="M78" s="9">
        <v>-448.45097966142089</v>
      </c>
      <c r="N78" s="9">
        <v>106.34870136659288</v>
      </c>
      <c r="O78" s="9">
        <f t="shared" ref="O78:O99" si="38">SUM(M78:N78)</f>
        <v>-342.10227829482801</v>
      </c>
    </row>
    <row r="79" spans="1:27" ht="12" customHeight="1" x14ac:dyDescent="0.2">
      <c r="B79" s="8"/>
      <c r="C79" s="8" t="s">
        <v>8</v>
      </c>
      <c r="D79" s="9">
        <v>-62.550350346861023</v>
      </c>
      <c r="E79" s="9">
        <v>9.9656278383189942</v>
      </c>
      <c r="F79" s="9">
        <f t="shared" si="35"/>
        <v>-52.584722508542029</v>
      </c>
      <c r="G79" s="9">
        <v>-407.199404787655</v>
      </c>
      <c r="H79" s="9">
        <v>426.63548333805812</v>
      </c>
      <c r="I79" s="9">
        <f t="shared" si="36"/>
        <v>19.436078550403124</v>
      </c>
      <c r="J79" s="9">
        <v>-513.99599550362302</v>
      </c>
      <c r="K79" s="9">
        <v>427.57172674438692</v>
      </c>
      <c r="L79" s="9">
        <f t="shared" si="37"/>
        <v>-86.424268759236099</v>
      </c>
      <c r="M79" s="9">
        <v>-591.46683816528491</v>
      </c>
      <c r="N79" s="9">
        <v>401.58453711933095</v>
      </c>
      <c r="O79" s="9">
        <f t="shared" si="38"/>
        <v>-189.88230104595397</v>
      </c>
    </row>
    <row r="80" spans="1:27" ht="15" customHeight="1" x14ac:dyDescent="0.2">
      <c r="B80" s="8"/>
      <c r="C80" s="8" t="s">
        <v>14</v>
      </c>
      <c r="D80" s="9">
        <v>-108.824870310253</v>
      </c>
      <c r="E80" s="9">
        <v>-277.04946045031807</v>
      </c>
      <c r="F80" s="9">
        <f t="shared" si="35"/>
        <v>-385.87433076057107</v>
      </c>
      <c r="G80" s="9">
        <v>-527.23620625949388</v>
      </c>
      <c r="H80" s="9">
        <v>377.82816909400964</v>
      </c>
      <c r="I80" s="9">
        <f t="shared" si="36"/>
        <v>-149.40803716548425</v>
      </c>
      <c r="J80" s="9">
        <v>-644.44751512239895</v>
      </c>
      <c r="K80" s="9">
        <v>481.87444931819095</v>
      </c>
      <c r="L80" s="9">
        <f t="shared" si="37"/>
        <v>-162.573065804208</v>
      </c>
      <c r="M80" s="9">
        <v>-716.77356225397705</v>
      </c>
      <c r="N80" s="9">
        <v>493.74306627273421</v>
      </c>
      <c r="O80" s="9">
        <f t="shared" si="38"/>
        <v>-223.03049598124284</v>
      </c>
    </row>
    <row r="81" spans="2:15" ht="12" customHeight="1" x14ac:dyDescent="0.2">
      <c r="B81" s="8"/>
      <c r="C81" s="8" t="s">
        <v>15</v>
      </c>
      <c r="D81" s="9">
        <v>-146.46830831775594</v>
      </c>
      <c r="E81" s="9">
        <v>-2799.6796781091898</v>
      </c>
      <c r="F81" s="9">
        <f t="shared" si="35"/>
        <v>-2946.1479864269459</v>
      </c>
      <c r="G81" s="9">
        <v>-595.99592091168802</v>
      </c>
      <c r="H81" s="9">
        <v>-2373.7494626132802</v>
      </c>
      <c r="I81" s="9">
        <f t="shared" si="36"/>
        <v>-2969.745383524968</v>
      </c>
      <c r="J81" s="9">
        <v>-751.21006316072908</v>
      </c>
      <c r="K81" s="9">
        <v>-2248.4296504891163</v>
      </c>
      <c r="L81" s="9">
        <f t="shared" si="37"/>
        <v>-2999.6397136498454</v>
      </c>
      <c r="M81" s="9">
        <v>-815.22555970100893</v>
      </c>
      <c r="N81" s="9">
        <v>-2188.0771212162072</v>
      </c>
      <c r="O81" s="9">
        <f t="shared" si="38"/>
        <v>-3003.3026809172161</v>
      </c>
    </row>
    <row r="82" spans="2:15" ht="12" customHeight="1" x14ac:dyDescent="0.2">
      <c r="B82" s="8"/>
      <c r="C82" s="8" t="s">
        <v>10</v>
      </c>
      <c r="D82" s="9">
        <v>-405.1915399499494</v>
      </c>
      <c r="E82" s="9">
        <v>2696.9260409943381</v>
      </c>
      <c r="F82" s="9">
        <f t="shared" si="35"/>
        <v>2291.7345010443887</v>
      </c>
      <c r="G82" s="9">
        <v>-3900.79747506597</v>
      </c>
      <c r="H82" s="9">
        <v>-81.784576242858748</v>
      </c>
      <c r="I82" s="9">
        <f t="shared" si="36"/>
        <v>-3982.5820513088288</v>
      </c>
      <c r="J82" s="9">
        <v>-4501.5014339716499</v>
      </c>
      <c r="K82" s="9">
        <v>736.73401460576952</v>
      </c>
      <c r="L82" s="9">
        <f t="shared" si="37"/>
        <v>-3764.7674193658804</v>
      </c>
      <c r="M82" s="9">
        <v>-4667.4314258230697</v>
      </c>
      <c r="N82" s="9">
        <v>921.10359975744086</v>
      </c>
      <c r="O82" s="9">
        <f t="shared" si="38"/>
        <v>-3746.3278260656289</v>
      </c>
    </row>
    <row r="83" spans="2:15" ht="15" customHeight="1" x14ac:dyDescent="0.2">
      <c r="B83" s="8"/>
      <c r="C83" s="8" t="s">
        <v>19</v>
      </c>
      <c r="D83" s="9">
        <v>-282.02791773999888</v>
      </c>
      <c r="E83" s="9">
        <v>431.75220260568324</v>
      </c>
      <c r="F83" s="9">
        <f t="shared" si="35"/>
        <v>149.72428486568435</v>
      </c>
      <c r="G83" s="9">
        <v>-681.57625779129899</v>
      </c>
      <c r="H83" s="9">
        <v>245.58179065006971</v>
      </c>
      <c r="I83" s="9">
        <f t="shared" si="36"/>
        <v>-435.99446714122928</v>
      </c>
      <c r="J83" s="9">
        <v>-815.71285287075602</v>
      </c>
      <c r="K83" s="9">
        <v>292.06659365241819</v>
      </c>
      <c r="L83" s="9">
        <f t="shared" si="37"/>
        <v>-523.64625921833783</v>
      </c>
      <c r="M83" s="9">
        <v>-879.2533111071931</v>
      </c>
      <c r="N83" s="9">
        <v>317.62846905786228</v>
      </c>
      <c r="O83" s="9">
        <f t="shared" si="38"/>
        <v>-561.62484204933082</v>
      </c>
    </row>
    <row r="84" spans="2:15" ht="12" customHeight="1" x14ac:dyDescent="0.2">
      <c r="B84" s="8"/>
      <c r="C84" s="8" t="s">
        <v>20</v>
      </c>
      <c r="D84" s="9">
        <v>-45.757495424766006</v>
      </c>
      <c r="E84" s="9">
        <v>-87.015355225883951</v>
      </c>
      <c r="F84" s="9">
        <f t="shared" si="35"/>
        <v>-132.77285065064996</v>
      </c>
      <c r="G84" s="9">
        <v>-94.202654306575013</v>
      </c>
      <c r="H84" s="9">
        <v>-42.195417779498001</v>
      </c>
      <c r="I84" s="9">
        <f t="shared" si="36"/>
        <v>-136.398072086073</v>
      </c>
      <c r="J84" s="9">
        <v>-106.462450103172</v>
      </c>
      <c r="K84" s="9">
        <v>30.523777569149075</v>
      </c>
      <c r="L84" s="9">
        <f t="shared" si="37"/>
        <v>-75.938672534022928</v>
      </c>
      <c r="M84" s="9">
        <v>-104.89957466494201</v>
      </c>
      <c r="N84" s="9">
        <v>46.96048467466602</v>
      </c>
      <c r="O84" s="9">
        <f t="shared" si="38"/>
        <v>-57.939089990275988</v>
      </c>
    </row>
    <row r="85" spans="2:15" ht="12" customHeight="1" x14ac:dyDescent="0.2">
      <c r="B85" s="8"/>
      <c r="C85" s="8" t="s">
        <v>21</v>
      </c>
      <c r="D85" s="9">
        <v>-91.336000926842985</v>
      </c>
      <c r="E85" s="9">
        <v>-98.584464486365903</v>
      </c>
      <c r="F85" s="9">
        <f t="shared" si="35"/>
        <v>-189.92046541320889</v>
      </c>
      <c r="G85" s="9">
        <v>-265.60422753634799</v>
      </c>
      <c r="H85" s="9">
        <v>-9.0365660870200202</v>
      </c>
      <c r="I85" s="9">
        <f t="shared" si="36"/>
        <v>-274.64079362336804</v>
      </c>
      <c r="J85" s="9">
        <v>-298.27218965444195</v>
      </c>
      <c r="K85" s="9">
        <v>51.348510272434964</v>
      </c>
      <c r="L85" s="9">
        <f t="shared" si="37"/>
        <v>-246.92367938200698</v>
      </c>
      <c r="M85" s="9">
        <v>-313.83411661338897</v>
      </c>
      <c r="N85" s="9">
        <v>93.198890747313015</v>
      </c>
      <c r="O85" s="9">
        <f t="shared" si="38"/>
        <v>-220.63522586607596</v>
      </c>
    </row>
    <row r="86" spans="2:15" ht="15" customHeight="1" x14ac:dyDescent="0.2">
      <c r="B86" s="34"/>
      <c r="C86" s="34" t="s">
        <v>22</v>
      </c>
      <c r="D86" s="35">
        <v>-149.04755870290495</v>
      </c>
      <c r="E86" s="35">
        <v>38.531827818479883</v>
      </c>
      <c r="F86" s="35">
        <f t="shared" si="35"/>
        <v>-110.51573088442507</v>
      </c>
      <c r="G86" s="35">
        <v>-287.25813481814396</v>
      </c>
      <c r="H86" s="35">
        <v>104.64761853812001</v>
      </c>
      <c r="I86" s="35">
        <f t="shared" si="36"/>
        <v>-182.61051628002394</v>
      </c>
      <c r="J86" s="35">
        <v>-335.97539400221905</v>
      </c>
      <c r="K86" s="35">
        <v>237.94372405768883</v>
      </c>
      <c r="L86" s="35">
        <f t="shared" si="37"/>
        <v>-98.031669944530222</v>
      </c>
      <c r="M86" s="35">
        <v>-348.22529562617098</v>
      </c>
      <c r="N86" s="35">
        <v>237.77026332357315</v>
      </c>
      <c r="O86" s="35">
        <f t="shared" si="38"/>
        <v>-110.45503230259783</v>
      </c>
    </row>
    <row r="87" spans="2:15" s="15" customFormat="1" ht="12" customHeight="1" x14ac:dyDescent="0.2">
      <c r="B87" s="29" t="s">
        <v>6</v>
      </c>
      <c r="C87" s="17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2:15" ht="12" customHeight="1" x14ac:dyDescent="0.2">
      <c r="B88" s="8"/>
      <c r="C88" s="8" t="s">
        <v>7</v>
      </c>
      <c r="D88" s="9">
        <f t="shared" ref="D88:N88" si="39">D77</f>
        <v>-87.910426932371024</v>
      </c>
      <c r="E88" s="9">
        <f t="shared" si="39"/>
        <v>-182.93983387049406</v>
      </c>
      <c r="F88" s="9">
        <f t="shared" si="35"/>
        <v>-270.85026080286508</v>
      </c>
      <c r="G88" s="9">
        <f t="shared" si="39"/>
        <v>-342.76102907610499</v>
      </c>
      <c r="H88" s="9">
        <f t="shared" si="39"/>
        <v>374.93575992471</v>
      </c>
      <c r="I88" s="9">
        <f t="shared" si="36"/>
        <v>32.174730848605009</v>
      </c>
      <c r="J88" s="9">
        <f t="shared" si="39"/>
        <v>-419.33162278221005</v>
      </c>
      <c r="K88" s="9">
        <f t="shared" si="39"/>
        <v>435.20598833537008</v>
      </c>
      <c r="L88" s="9">
        <f t="shared" si="37"/>
        <v>15.874365553160033</v>
      </c>
      <c r="M88" s="9">
        <f t="shared" si="39"/>
        <v>-466.25893051333702</v>
      </c>
      <c r="N88" s="9">
        <f t="shared" si="39"/>
        <v>413.49182100509097</v>
      </c>
      <c r="O88" s="9">
        <f t="shared" si="38"/>
        <v>-52.767109508246051</v>
      </c>
    </row>
    <row r="89" spans="2:15" ht="12" customHeight="1" x14ac:dyDescent="0.2">
      <c r="B89" s="8"/>
      <c r="C89" s="8" t="s">
        <v>8</v>
      </c>
      <c r="D89" s="9">
        <f t="shared" ref="D89:N89" si="40">SUM(D78:D79)</f>
        <v>-19.106716401993026</v>
      </c>
      <c r="E89" s="9">
        <f t="shared" si="40"/>
        <v>-84.196736877226215</v>
      </c>
      <c r="F89" s="9">
        <f t="shared" si="35"/>
        <v>-103.30345327921924</v>
      </c>
      <c r="G89" s="9">
        <f t="shared" si="40"/>
        <v>-624.05970179945496</v>
      </c>
      <c r="H89" s="9">
        <f t="shared" si="40"/>
        <v>319.00167593900943</v>
      </c>
      <c r="I89" s="9">
        <f t="shared" si="36"/>
        <v>-305.05802586044553</v>
      </c>
      <c r="J89" s="9">
        <f t="shared" si="40"/>
        <v>-855.74009302084914</v>
      </c>
      <c r="K89" s="9">
        <f t="shared" si="40"/>
        <v>489.78494134269687</v>
      </c>
      <c r="L89" s="9">
        <f t="shared" si="37"/>
        <v>-365.95515167815228</v>
      </c>
      <c r="M89" s="9">
        <f t="shared" si="40"/>
        <v>-1039.9178178267057</v>
      </c>
      <c r="N89" s="9">
        <f t="shared" si="40"/>
        <v>507.93323848592382</v>
      </c>
      <c r="O89" s="9">
        <f t="shared" si="38"/>
        <v>-531.98457934078192</v>
      </c>
    </row>
    <row r="90" spans="2:15" ht="12" customHeight="1" x14ac:dyDescent="0.2">
      <c r="B90" s="8"/>
      <c r="C90" s="8" t="s">
        <v>9</v>
      </c>
      <c r="D90" s="9">
        <f t="shared" ref="D90:N90" si="41">SUM(D80:D81)</f>
        <v>-255.29317862800895</v>
      </c>
      <c r="E90" s="9">
        <f t="shared" si="41"/>
        <v>-3076.7291385595081</v>
      </c>
      <c r="F90" s="9">
        <f t="shared" si="35"/>
        <v>-3332.0223171875168</v>
      </c>
      <c r="G90" s="9">
        <f t="shared" si="41"/>
        <v>-1123.2321271711819</v>
      </c>
      <c r="H90" s="9">
        <f t="shared" si="41"/>
        <v>-1995.9212935192706</v>
      </c>
      <c r="I90" s="9">
        <f t="shared" si="36"/>
        <v>-3119.1534206904525</v>
      </c>
      <c r="J90" s="9">
        <f t="shared" si="41"/>
        <v>-1395.657578283128</v>
      </c>
      <c r="K90" s="9">
        <f t="shared" si="41"/>
        <v>-1766.5552011709253</v>
      </c>
      <c r="L90" s="9">
        <f t="shared" si="37"/>
        <v>-3162.2127794540534</v>
      </c>
      <c r="M90" s="9">
        <f t="shared" si="41"/>
        <v>-1531.9991219549861</v>
      </c>
      <c r="N90" s="9">
        <f t="shared" si="41"/>
        <v>-1694.3340549434729</v>
      </c>
      <c r="O90" s="9">
        <f t="shared" si="38"/>
        <v>-3226.333176898459</v>
      </c>
    </row>
    <row r="91" spans="2:15" ht="15" customHeight="1" x14ac:dyDescent="0.2">
      <c r="B91" s="8"/>
      <c r="C91" s="8" t="s">
        <v>10</v>
      </c>
      <c r="D91" s="9">
        <f t="shared" ref="D91:N91" si="42">SUM(D82)</f>
        <v>-405.1915399499494</v>
      </c>
      <c r="E91" s="9">
        <f t="shared" si="42"/>
        <v>2696.9260409943381</v>
      </c>
      <c r="F91" s="9">
        <f t="shared" si="35"/>
        <v>2291.7345010443887</v>
      </c>
      <c r="G91" s="9">
        <f t="shared" si="42"/>
        <v>-3900.79747506597</v>
      </c>
      <c r="H91" s="9">
        <f t="shared" si="42"/>
        <v>-81.784576242858748</v>
      </c>
      <c r="I91" s="9">
        <f t="shared" si="36"/>
        <v>-3982.5820513088288</v>
      </c>
      <c r="J91" s="9">
        <f t="shared" si="42"/>
        <v>-4501.5014339716499</v>
      </c>
      <c r="K91" s="9">
        <f t="shared" si="42"/>
        <v>736.73401460576952</v>
      </c>
      <c r="L91" s="9">
        <f t="shared" si="37"/>
        <v>-3764.7674193658804</v>
      </c>
      <c r="M91" s="9">
        <f t="shared" si="42"/>
        <v>-4667.4314258230697</v>
      </c>
      <c r="N91" s="9">
        <f t="shared" si="42"/>
        <v>921.10359975744086</v>
      </c>
      <c r="O91" s="9">
        <f t="shared" si="38"/>
        <v>-3746.3278260656289</v>
      </c>
    </row>
    <row r="92" spans="2:15" ht="12" customHeight="1" x14ac:dyDescent="0.2">
      <c r="B92" s="34"/>
      <c r="C92" s="34" t="s">
        <v>11</v>
      </c>
      <c r="D92" s="35">
        <f t="shared" ref="D92:N92" si="43">SUM(D83:D86)</f>
        <v>-568.16897279451291</v>
      </c>
      <c r="E92" s="35">
        <f t="shared" si="43"/>
        <v>284.68421071191329</v>
      </c>
      <c r="F92" s="35">
        <f t="shared" si="35"/>
        <v>-283.48476208259962</v>
      </c>
      <c r="G92" s="35">
        <f t="shared" si="43"/>
        <v>-1328.6412744523659</v>
      </c>
      <c r="H92" s="35">
        <f t="shared" si="43"/>
        <v>298.9974253216717</v>
      </c>
      <c r="I92" s="35">
        <f t="shared" si="36"/>
        <v>-1029.6438491306942</v>
      </c>
      <c r="J92" s="35">
        <f t="shared" si="43"/>
        <v>-1556.4228866305891</v>
      </c>
      <c r="K92" s="35">
        <f t="shared" si="43"/>
        <v>611.88260555169109</v>
      </c>
      <c r="L92" s="35">
        <f t="shared" si="37"/>
        <v>-944.54028107889803</v>
      </c>
      <c r="M92" s="35">
        <f t="shared" si="43"/>
        <v>-1646.2122980116949</v>
      </c>
      <c r="N92" s="35">
        <f t="shared" si="43"/>
        <v>695.55810780341449</v>
      </c>
      <c r="O92" s="35">
        <f t="shared" si="38"/>
        <v>-950.6541902082804</v>
      </c>
    </row>
    <row r="93" spans="2:15" s="15" customFormat="1" ht="12" customHeight="1" x14ac:dyDescent="0.2">
      <c r="B93" s="29" t="s">
        <v>12</v>
      </c>
      <c r="C93" s="1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2:15" ht="12" customHeight="1" x14ac:dyDescent="0.2">
      <c r="B94" s="8"/>
      <c r="C94" s="8" t="s">
        <v>13</v>
      </c>
      <c r="D94" s="9">
        <f t="shared" ref="D94:N94" si="44">SUM(D77:D79)</f>
        <v>-107.01714333436405</v>
      </c>
      <c r="E94" s="9">
        <f t="shared" si="44"/>
        <v>-267.13657074772027</v>
      </c>
      <c r="F94" s="9">
        <f t="shared" si="35"/>
        <v>-374.15371408208432</v>
      </c>
      <c r="G94" s="9">
        <f t="shared" si="44"/>
        <v>-966.82073087555989</v>
      </c>
      <c r="H94" s="9">
        <f t="shared" si="44"/>
        <v>693.93743586371943</v>
      </c>
      <c r="I94" s="9">
        <f t="shared" si="36"/>
        <v>-272.88329501184046</v>
      </c>
      <c r="J94" s="9">
        <f t="shared" si="44"/>
        <v>-1275.0717158030593</v>
      </c>
      <c r="K94" s="9">
        <f t="shared" si="44"/>
        <v>924.990929678067</v>
      </c>
      <c r="L94" s="9">
        <f t="shared" si="37"/>
        <v>-350.0807861249923</v>
      </c>
      <c r="M94" s="9">
        <f t="shared" si="44"/>
        <v>-1506.1767483400426</v>
      </c>
      <c r="N94" s="9">
        <f t="shared" si="44"/>
        <v>921.42505949101474</v>
      </c>
      <c r="O94" s="9">
        <f t="shared" si="38"/>
        <v>-584.75168884902791</v>
      </c>
    </row>
    <row r="95" spans="2:15" ht="12" customHeight="1" x14ac:dyDescent="0.2">
      <c r="B95" s="8"/>
      <c r="C95" s="8" t="s">
        <v>14</v>
      </c>
      <c r="D95" s="9">
        <f t="shared" ref="D95:N95" si="45">SUM(D80)</f>
        <v>-108.824870310253</v>
      </c>
      <c r="E95" s="9">
        <f t="shared" si="45"/>
        <v>-277.04946045031807</v>
      </c>
      <c r="F95" s="9">
        <f t="shared" si="35"/>
        <v>-385.87433076057107</v>
      </c>
      <c r="G95" s="9">
        <f t="shared" si="45"/>
        <v>-527.23620625949388</v>
      </c>
      <c r="H95" s="9">
        <f t="shared" si="45"/>
        <v>377.82816909400964</v>
      </c>
      <c r="I95" s="9">
        <f t="shared" si="36"/>
        <v>-149.40803716548425</v>
      </c>
      <c r="J95" s="9">
        <f t="shared" si="45"/>
        <v>-644.44751512239895</v>
      </c>
      <c r="K95" s="9">
        <f t="shared" si="45"/>
        <v>481.87444931819095</v>
      </c>
      <c r="L95" s="9">
        <f t="shared" si="37"/>
        <v>-162.573065804208</v>
      </c>
      <c r="M95" s="9">
        <f t="shared" si="45"/>
        <v>-716.77356225397705</v>
      </c>
      <c r="N95" s="9">
        <f t="shared" si="45"/>
        <v>493.74306627273421</v>
      </c>
      <c r="O95" s="9">
        <f t="shared" si="38"/>
        <v>-223.03049598124284</v>
      </c>
    </row>
    <row r="96" spans="2:15" ht="12" customHeight="1" x14ac:dyDescent="0.2">
      <c r="B96" s="8"/>
      <c r="C96" s="8" t="s">
        <v>15</v>
      </c>
      <c r="D96" s="9">
        <f t="shared" ref="D96:N96" si="46">SUM(D81)</f>
        <v>-146.46830831775594</v>
      </c>
      <c r="E96" s="9">
        <f t="shared" si="46"/>
        <v>-2799.6796781091898</v>
      </c>
      <c r="F96" s="9">
        <f t="shared" si="35"/>
        <v>-2946.1479864269459</v>
      </c>
      <c r="G96" s="9">
        <f t="shared" si="46"/>
        <v>-595.99592091168802</v>
      </c>
      <c r="H96" s="9">
        <f t="shared" si="46"/>
        <v>-2373.7494626132802</v>
      </c>
      <c r="I96" s="9">
        <f t="shared" si="36"/>
        <v>-2969.745383524968</v>
      </c>
      <c r="J96" s="9">
        <f t="shared" si="46"/>
        <v>-751.21006316072908</v>
      </c>
      <c r="K96" s="9">
        <f t="shared" si="46"/>
        <v>-2248.4296504891163</v>
      </c>
      <c r="L96" s="9">
        <f t="shared" si="37"/>
        <v>-2999.6397136498454</v>
      </c>
      <c r="M96" s="9">
        <f t="shared" si="46"/>
        <v>-815.22555970100893</v>
      </c>
      <c r="N96" s="9">
        <f t="shared" si="46"/>
        <v>-2188.0771212162072</v>
      </c>
      <c r="O96" s="9">
        <f t="shared" si="38"/>
        <v>-3003.3026809172161</v>
      </c>
    </row>
    <row r="97" spans="1:15" ht="15" customHeight="1" x14ac:dyDescent="0.2">
      <c r="B97" s="8"/>
      <c r="C97" s="8" t="s">
        <v>10</v>
      </c>
      <c r="D97" s="9">
        <f t="shared" ref="D97:N97" si="47">SUM(D82)</f>
        <v>-405.1915399499494</v>
      </c>
      <c r="E97" s="9">
        <f t="shared" si="47"/>
        <v>2696.9260409943381</v>
      </c>
      <c r="F97" s="9">
        <f t="shared" si="35"/>
        <v>2291.7345010443887</v>
      </c>
      <c r="G97" s="9">
        <f t="shared" si="47"/>
        <v>-3900.79747506597</v>
      </c>
      <c r="H97" s="9">
        <f t="shared" si="47"/>
        <v>-81.784576242858748</v>
      </c>
      <c r="I97" s="9">
        <f t="shared" si="36"/>
        <v>-3982.5820513088288</v>
      </c>
      <c r="J97" s="9">
        <f t="shared" si="47"/>
        <v>-4501.5014339716499</v>
      </c>
      <c r="K97" s="9">
        <f t="shared" si="47"/>
        <v>736.73401460576952</v>
      </c>
      <c r="L97" s="9">
        <f t="shared" si="37"/>
        <v>-3764.7674193658804</v>
      </c>
      <c r="M97" s="9">
        <f t="shared" si="47"/>
        <v>-4667.4314258230697</v>
      </c>
      <c r="N97" s="9">
        <f t="shared" si="47"/>
        <v>921.10359975744086</v>
      </c>
      <c r="O97" s="9">
        <f t="shared" si="38"/>
        <v>-3746.3278260656289</v>
      </c>
    </row>
    <row r="98" spans="1:15" ht="12" customHeight="1" x14ac:dyDescent="0.2">
      <c r="B98" s="8"/>
      <c r="C98" s="8" t="s">
        <v>16</v>
      </c>
      <c r="D98" s="9">
        <f t="shared" ref="D98:N98" si="48">SUM(D83:D85)</f>
        <v>-419.1214140916079</v>
      </c>
      <c r="E98" s="9">
        <f t="shared" si="48"/>
        <v>246.15238289343341</v>
      </c>
      <c r="F98" s="9">
        <f t="shared" si="35"/>
        <v>-172.96903119817449</v>
      </c>
      <c r="G98" s="9">
        <f t="shared" si="48"/>
        <v>-1041.3831396342221</v>
      </c>
      <c r="H98" s="9">
        <f t="shared" si="48"/>
        <v>194.34980678355168</v>
      </c>
      <c r="I98" s="9">
        <f t="shared" si="36"/>
        <v>-847.03333285067038</v>
      </c>
      <c r="J98" s="9">
        <f t="shared" si="48"/>
        <v>-1220.4474926283701</v>
      </c>
      <c r="K98" s="9">
        <f t="shared" si="48"/>
        <v>373.9388814940022</v>
      </c>
      <c r="L98" s="9">
        <f t="shared" si="37"/>
        <v>-846.50861113436792</v>
      </c>
      <c r="M98" s="9">
        <f t="shared" si="48"/>
        <v>-1297.987002385524</v>
      </c>
      <c r="N98" s="9">
        <f t="shared" si="48"/>
        <v>457.78784447984128</v>
      </c>
      <c r="O98" s="9">
        <f t="shared" si="38"/>
        <v>-840.19915790568268</v>
      </c>
    </row>
    <row r="99" spans="1:15" ht="12" customHeight="1" x14ac:dyDescent="0.2">
      <c r="B99" s="8"/>
      <c r="C99" s="8" t="s">
        <v>17</v>
      </c>
      <c r="D99" s="9">
        <f t="shared" ref="D99:N99" si="49">SUM(D86)</f>
        <v>-149.04755870290495</v>
      </c>
      <c r="E99" s="9">
        <f t="shared" si="49"/>
        <v>38.531827818479883</v>
      </c>
      <c r="F99" s="9">
        <f t="shared" si="35"/>
        <v>-110.51573088442507</v>
      </c>
      <c r="G99" s="9">
        <f t="shared" si="49"/>
        <v>-287.25813481814396</v>
      </c>
      <c r="H99" s="9">
        <f t="shared" si="49"/>
        <v>104.64761853812001</v>
      </c>
      <c r="I99" s="9">
        <f t="shared" si="36"/>
        <v>-182.61051628002394</v>
      </c>
      <c r="J99" s="9">
        <f t="shared" si="49"/>
        <v>-335.97539400221905</v>
      </c>
      <c r="K99" s="9">
        <f t="shared" si="49"/>
        <v>237.94372405768883</v>
      </c>
      <c r="L99" s="9">
        <f t="shared" si="37"/>
        <v>-98.031669944530222</v>
      </c>
      <c r="M99" s="9">
        <f t="shared" si="49"/>
        <v>-348.22529562617098</v>
      </c>
      <c r="N99" s="9">
        <f t="shared" si="49"/>
        <v>237.77026332357315</v>
      </c>
      <c r="O99" s="9">
        <f t="shared" si="38"/>
        <v>-110.45503230259783</v>
      </c>
    </row>
    <row r="100" spans="1:15" s="15" customFormat="1" ht="15" customHeight="1" thickBot="1" x14ac:dyDescent="0.25">
      <c r="A100" s="1"/>
      <c r="B100" s="31" t="s">
        <v>1</v>
      </c>
      <c r="C100" s="32"/>
      <c r="D100" s="78">
        <f>SUM(D94:D99)</f>
        <v>-1335.6708347068352</v>
      </c>
      <c r="E100" s="78">
        <f t="shared" ref="E100:O100" si="50">SUM(E94:E99)</f>
        <v>-362.25545760097651</v>
      </c>
      <c r="F100" s="78">
        <f t="shared" si="50"/>
        <v>-1697.9262923078122</v>
      </c>
      <c r="G100" s="78">
        <f t="shared" si="50"/>
        <v>-7319.4916075650781</v>
      </c>
      <c r="H100" s="78">
        <f t="shared" si="50"/>
        <v>-1084.7710085767383</v>
      </c>
      <c r="I100" s="78">
        <f t="shared" si="50"/>
        <v>-8404.2626161418157</v>
      </c>
      <c r="J100" s="78">
        <f t="shared" si="50"/>
        <v>-8728.6536146884264</v>
      </c>
      <c r="K100" s="78">
        <f t="shared" si="50"/>
        <v>507.05234866460222</v>
      </c>
      <c r="L100" s="78">
        <f t="shared" si="50"/>
        <v>-8221.6012660238248</v>
      </c>
      <c r="M100" s="78">
        <f t="shared" si="50"/>
        <v>-9351.8195941297927</v>
      </c>
      <c r="N100" s="78">
        <f t="shared" si="50"/>
        <v>843.75271210839719</v>
      </c>
      <c r="O100" s="78">
        <f t="shared" si="50"/>
        <v>-8508.0668820213959</v>
      </c>
    </row>
    <row r="101" spans="1:15" ht="15" customHeight="1" x14ac:dyDescent="0.2">
      <c r="A101" s="80"/>
      <c r="B101" s="8" t="s">
        <v>50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&amp;L&amp;"-,Standard"&amp;8IC Infraconsult&amp;R&amp;"-,Standard"&amp;8&amp;A/&amp;F</oddFooter>
  </headerFooter>
  <ignoredErrors>
    <ignoredError sqref="D23:E23 D24:E24 D26:E26 D28:E28 D32:E32 D56:E56 D57:E57 D59:E59 D61:E61 D65:E65 D89:E89 D90:E90 D92:E92 D94:E94 D98:E98" formulaRange="1"/>
    <ignoredError sqref="M32:N32 M28:N28 M26:N26 M24:N24 M23:N23 J32:K32 J28:K28 J26:K26 J24:K24 J23:K23 G32:H32 G28:H28 G26:H26 G24:H24 G23:H23 M65:N65 M61:N61 M59:N59 M57:N57 M56:N56 J65:K65 J61:K61 J59:K59 J57:K57 J56:K56 G65:H65 G61:H61 G59:H59 G57:H57 G56:H56 M98:N98 M94:N94 M92:N92 M90:N90 M89:N89 J98:K98 J94:K94 J92:K92 J90:K90 J89:K89 G98:H98 G94:H94 G92:H92 G90:H90 G89:H89" formula="1" formulaRange="1"/>
    <ignoredError sqref="F22:O22 F25:O25 F23 I23 F24 I24 F27:O27 F26 I26 F29:O31 F28 I28 F33:O33 F32 I32 L23 L24 L26 L28 L32 O23 O24 O26 O28 O32 F55:O55 F58:O58 F56 I56 F57 I57 F60:O60 F59 I59 F62:O64 F61 I61 F66:O66 F65 I65 L56 L57 L59 L61 L65 O56 O57 O59 O61 O65 F91:O91 F89 I89 F90 I90 F93:O93 F92 I92 F95:O97 F94 I94 F99:O99 F98 I98 L89 L90 L92 L94 L98 O89 O90 O92 O94 O98 F88:N8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TabAnh_A1-1_Bev</vt:lpstr>
      <vt:lpstr>TabAnh_A1-2_AltKl</vt:lpstr>
      <vt:lpstr>TabAnh_A1-3_GÜ-WS</vt:lpstr>
    </vt:vector>
  </TitlesOfParts>
  <Company>IC Infraconsult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Röthlisberger</dc:creator>
  <cp:lastModifiedBy>Perriard Julie, FIN-FV</cp:lastModifiedBy>
  <cp:lastPrinted>2012-08-27T10:00:35Z</cp:lastPrinted>
  <dcterms:created xsi:type="dcterms:W3CDTF">2012-08-27T09:54:04Z</dcterms:created>
  <dcterms:modified xsi:type="dcterms:W3CDTF">2026-03-18T06:48:14Z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2026-03-18T06:43:23Z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23710187-5d43-40ef-9a8b-89319c8d5200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